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90" yWindow="90" windowWidth="19420" windowHeight="8490"/>
  </bookViews>
  <sheets>
    <sheet name="Type" sheetId="2" r:id="rId1"/>
  </sheets>
  <calcPr calcId="145621"/>
</workbook>
</file>

<file path=xl/calcChain.xml><?xml version="1.0" encoding="utf-8"?>
<calcChain xmlns="http://schemas.openxmlformats.org/spreadsheetml/2006/main">
  <c r="H72" i="2" l="1"/>
  <c r="H74" i="2"/>
  <c r="H75" i="2"/>
  <c r="H77" i="2"/>
  <c r="H78" i="2"/>
  <c r="H80" i="2"/>
  <c r="H81" i="2"/>
  <c r="H82" i="2"/>
  <c r="H85" i="2"/>
  <c r="H86" i="2"/>
  <c r="H87" i="2"/>
  <c r="H88" i="2"/>
  <c r="H89" i="2"/>
  <c r="H92" i="2"/>
  <c r="H93" i="2"/>
  <c r="H95" i="2"/>
  <c r="H96" i="2"/>
  <c r="H98" i="2"/>
  <c r="H99" i="2"/>
  <c r="H100" i="2"/>
  <c r="H102" i="2"/>
  <c r="H103" i="2"/>
  <c r="H104" i="2"/>
  <c r="H106" i="2"/>
  <c r="H107" i="2"/>
  <c r="H108" i="2"/>
  <c r="H110" i="2"/>
  <c r="H111" i="2"/>
  <c r="H113" i="2"/>
  <c r="H114" i="2"/>
  <c r="H71" i="2"/>
  <c r="H63" i="2"/>
  <c r="H64" i="2"/>
  <c r="H65" i="2"/>
  <c r="H66" i="2"/>
  <c r="H50" i="2"/>
  <c r="H51" i="2"/>
  <c r="H52" i="2"/>
  <c r="H53" i="2"/>
  <c r="H54" i="2"/>
  <c r="H55" i="2"/>
  <c r="H56" i="2"/>
  <c r="H57" i="2"/>
  <c r="H58" i="2"/>
  <c r="H59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28" i="2"/>
  <c r="H29" i="2"/>
  <c r="H30" i="2"/>
  <c r="H31" i="2"/>
  <c r="H32" i="2"/>
  <c r="H21" i="2"/>
  <c r="H22" i="2"/>
  <c r="H23" i="2"/>
  <c r="H24" i="2"/>
  <c r="H25" i="2"/>
  <c r="E80" i="2" l="1"/>
  <c r="F80" i="2"/>
  <c r="G80" i="2"/>
  <c r="D80" i="2"/>
  <c r="E78" i="2"/>
  <c r="F78" i="2"/>
  <c r="G78" i="2"/>
  <c r="D78" i="2"/>
  <c r="E74" i="2"/>
  <c r="F74" i="2"/>
  <c r="G74" i="2"/>
  <c r="D74" i="2"/>
  <c r="E75" i="2"/>
  <c r="E93" i="2" s="1"/>
  <c r="F75" i="2"/>
  <c r="F107" i="2" s="1"/>
  <c r="G75" i="2"/>
  <c r="G107" i="2" s="1"/>
  <c r="D75" i="2"/>
  <c r="D107" i="2" s="1"/>
  <c r="F93" i="2" l="1"/>
  <c r="E107" i="2"/>
  <c r="D93" i="2"/>
  <c r="G93" i="2"/>
  <c r="D114" i="2"/>
  <c r="D113" i="2"/>
  <c r="E90" i="2" l="1"/>
  <c r="G90" i="2"/>
  <c r="D90" i="2"/>
  <c r="E114" i="2" l="1"/>
  <c r="F114" i="2"/>
  <c r="G114" i="2"/>
  <c r="E113" i="2"/>
  <c r="F113" i="2"/>
  <c r="G113" i="2"/>
  <c r="E106" i="2"/>
  <c r="F106" i="2"/>
  <c r="G106" i="2"/>
  <c r="D106" i="2"/>
  <c r="G111" i="2" l="1"/>
  <c r="F111" i="2"/>
  <c r="E111" i="2"/>
  <c r="D111" i="2"/>
  <c r="D110" i="2"/>
  <c r="G110" i="2"/>
  <c r="F110" i="2"/>
  <c r="E110" i="2"/>
  <c r="D108" i="2"/>
  <c r="F108" i="2"/>
  <c r="G108" i="2"/>
  <c r="E108" i="2"/>
  <c r="G103" i="2" l="1"/>
  <c r="E103" i="2"/>
  <c r="F103" i="2"/>
  <c r="G102" i="2"/>
  <c r="E102" i="2"/>
  <c r="F102" i="2"/>
  <c r="G100" i="2"/>
  <c r="E100" i="2"/>
  <c r="F100" i="2"/>
  <c r="G98" i="2"/>
  <c r="E98" i="2"/>
  <c r="F98" i="2"/>
  <c r="G96" i="2"/>
  <c r="E96" i="2"/>
  <c r="F96" i="2"/>
  <c r="G95" i="2"/>
  <c r="E95" i="2"/>
  <c r="F95" i="2"/>
  <c r="G92" i="2"/>
  <c r="E92" i="2"/>
  <c r="F92" i="2"/>
  <c r="G89" i="2"/>
  <c r="E89" i="2"/>
  <c r="F89" i="2"/>
  <c r="G88" i="2"/>
  <c r="E88" i="2"/>
  <c r="F88" i="2"/>
  <c r="G87" i="2"/>
  <c r="E87" i="2"/>
  <c r="F87" i="2"/>
  <c r="G86" i="2"/>
  <c r="E86" i="2"/>
  <c r="F86" i="2"/>
  <c r="G85" i="2"/>
  <c r="E85" i="2"/>
  <c r="F85" i="2"/>
  <c r="G84" i="2"/>
  <c r="E84" i="2"/>
  <c r="F84" i="2"/>
  <c r="H84" i="2" s="1"/>
  <c r="G82" i="2"/>
  <c r="E82" i="2"/>
  <c r="F82" i="2"/>
  <c r="G81" i="2"/>
  <c r="E81" i="2"/>
  <c r="F81" i="2"/>
  <c r="G77" i="2"/>
  <c r="E77" i="2"/>
  <c r="F77" i="2"/>
  <c r="G72" i="2"/>
  <c r="E72" i="2"/>
  <c r="F72" i="2"/>
  <c r="G66" i="2"/>
  <c r="E66" i="2"/>
  <c r="F66" i="2"/>
  <c r="G60" i="2"/>
  <c r="E60" i="2"/>
  <c r="F60" i="2"/>
  <c r="G52" i="2"/>
  <c r="G71" i="2" s="1"/>
  <c r="E52" i="2"/>
  <c r="E71" i="2" s="1"/>
  <c r="F52" i="2"/>
  <c r="F71" i="2" s="1"/>
  <c r="G40" i="2"/>
  <c r="G45" i="2" s="1"/>
  <c r="E40" i="2"/>
  <c r="E45" i="2" s="1"/>
  <c r="F40" i="2"/>
  <c r="F45" i="2" s="1"/>
  <c r="G39" i="2"/>
  <c r="E39" i="2"/>
  <c r="F39" i="2"/>
  <c r="G32" i="2"/>
  <c r="G104" i="2" s="1"/>
  <c r="E32" i="2"/>
  <c r="E104" i="2" s="1"/>
  <c r="F32" i="2"/>
  <c r="F104" i="2" s="1"/>
  <c r="H60" i="2" l="1"/>
  <c r="F90" i="2"/>
  <c r="H90" i="2" s="1"/>
  <c r="G99" i="2"/>
  <c r="F44" i="2"/>
  <c r="E44" i="2"/>
  <c r="G44" i="2"/>
  <c r="F99" i="2"/>
  <c r="E99" i="2"/>
  <c r="D100" i="2"/>
  <c r="D96" i="2" l="1"/>
  <c r="D95" i="2"/>
  <c r="D92" i="2"/>
  <c r="D103" i="2" l="1"/>
  <c r="D102" i="2"/>
  <c r="D77" i="2"/>
  <c r="D98" i="2" l="1"/>
  <c r="D81" i="2"/>
  <c r="D82" i="2"/>
  <c r="D72" i="2"/>
  <c r="D99" i="2" l="1"/>
  <c r="D89" i="2"/>
  <c r="D88" i="2"/>
  <c r="D87" i="2"/>
  <c r="D86" i="2"/>
  <c r="D85" i="2"/>
  <c r="D84" i="2"/>
  <c r="D60" i="2" l="1"/>
  <c r="D52" i="2" l="1"/>
  <c r="D40" i="2"/>
  <c r="D39" i="2"/>
  <c r="D45" i="2" l="1"/>
  <c r="D71" i="2"/>
  <c r="D44" i="2"/>
  <c r="D66" i="2" l="1"/>
  <c r="D32" i="2" l="1"/>
  <c r="D104" i="2" l="1"/>
</calcChain>
</file>

<file path=xl/sharedStrings.xml><?xml version="1.0" encoding="utf-8"?>
<sst xmlns="http://schemas.openxmlformats.org/spreadsheetml/2006/main" count="211" uniqueCount="183">
  <si>
    <t>Frais d'études</t>
  </si>
  <si>
    <t>Population</t>
  </si>
  <si>
    <t>A1</t>
  </si>
  <si>
    <t>A2</t>
  </si>
  <si>
    <t>A3</t>
  </si>
  <si>
    <t>A4</t>
  </si>
  <si>
    <t>A</t>
  </si>
  <si>
    <t>B</t>
  </si>
  <si>
    <t>B1</t>
  </si>
  <si>
    <t>B2</t>
  </si>
  <si>
    <t>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</si>
  <si>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</si>
  <si>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</si>
  <si>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</si>
  <si>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</si>
  <si>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</si>
  <si>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</si>
  <si>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</si>
  <si>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</si>
  <si>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</si>
  <si>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</si>
  <si>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</si>
  <si>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D</t>
  </si>
  <si>
    <t>D1</t>
  </si>
  <si>
    <t>D2</t>
  </si>
  <si>
    <t>D3</t>
  </si>
  <si>
    <t>D4</t>
  </si>
  <si>
    <t>E</t>
  </si>
  <si>
    <t>E1</t>
  </si>
  <si>
    <t>E2</t>
  </si>
  <si>
    <t>E3</t>
  </si>
  <si>
    <t>E4</t>
  </si>
  <si>
    <t>F</t>
  </si>
  <si>
    <t>C12</t>
  </si>
  <si>
    <t>Observatoire National de la Route</t>
  </si>
  <si>
    <t>DONNÉES RESSOURCES HUMAINES</t>
  </si>
  <si>
    <t>MOYENNES</t>
  </si>
  <si>
    <t>DONNÉES GÉNÉRALES</t>
  </si>
  <si>
    <t>CA 2016</t>
  </si>
  <si>
    <t>CA 2017</t>
  </si>
  <si>
    <t>DONNÉES FONCTIONNEMENT</t>
  </si>
  <si>
    <t>DONNÉES INVESTISSEMENT</t>
  </si>
  <si>
    <t>CALCULS AUTOMATIQUES POUR GRAPHIQUES</t>
  </si>
  <si>
    <t>Nombre de communes</t>
  </si>
  <si>
    <t>Km de voirie gérée par la métropole (hors chemins ruraux)</t>
  </si>
  <si>
    <t>A3a</t>
  </si>
  <si>
    <t>Km chemins ruraux revêtus gérés par la métropole</t>
  </si>
  <si>
    <t>Total des agents de la métropole en budget principal</t>
  </si>
  <si>
    <t>B2a</t>
  </si>
  <si>
    <t>B2b</t>
  </si>
  <si>
    <t>B2c</t>
  </si>
  <si>
    <t>Autres agents affectés à la voirie</t>
  </si>
  <si>
    <t>Charges de personnel métropole en budget principal</t>
  </si>
  <si>
    <t>Total charges agents affectés à la voirie</t>
  </si>
  <si>
    <t>Coût moyen annuel d'un ETP gestion/ingénierie</t>
  </si>
  <si>
    <t>Coût moyen annuel d'un ETP agent sur la route</t>
  </si>
  <si>
    <t>Charges de personnel gestion/ingénierie en charge de la maintenance patrimoniale</t>
  </si>
  <si>
    <t>Charges de personnel sur la route en charge de la maintenance patrimoniale</t>
  </si>
  <si>
    <t>Fonctionnement métropole en budget principal</t>
  </si>
  <si>
    <t>Fonctionnement voirie (personnel compris et tous budget annexes compris)</t>
  </si>
  <si>
    <t>Fonctionnement voirie maintenance patrimoniale personnel</t>
  </si>
  <si>
    <t>Fournitures de voirie maintenance patrimoniale</t>
  </si>
  <si>
    <t>Travaux entretien réparation de voirie confiée à des tiers (entreprises ou régies en budget annexe)</t>
  </si>
  <si>
    <t>Investissement total métropole budget principal (hors remboursement capital dette)</t>
  </si>
  <si>
    <t>Investissement total métropole budgets annexes (hors remboursement capital dette)</t>
  </si>
  <si>
    <t>Investissement total métropole</t>
  </si>
  <si>
    <t>Investissement voirie budget principal</t>
  </si>
  <si>
    <t>D4a</t>
  </si>
  <si>
    <t>D4b</t>
  </si>
  <si>
    <t>D4c</t>
  </si>
  <si>
    <t>D4d</t>
  </si>
  <si>
    <t>Autres opérations d'investissement sur voirie</t>
  </si>
  <si>
    <t>Terrains de voirie</t>
  </si>
  <si>
    <t>Matériel et outillage de voirie</t>
  </si>
  <si>
    <t xml:space="preserve">REPARTITION DES INVESTISSEMENTS PAR TYPE DE VOIRIE </t>
  </si>
  <si>
    <t>Investissement voirie zones d'activités</t>
  </si>
  <si>
    <t>Investissement voirie structurante hors zone d'activités</t>
  </si>
  <si>
    <t>Investissement autres voiries</t>
  </si>
  <si>
    <t>Total</t>
  </si>
  <si>
    <t>F1</t>
  </si>
  <si>
    <t>F2</t>
  </si>
  <si>
    <t>F3</t>
  </si>
  <si>
    <t>F4</t>
  </si>
  <si>
    <t>F5</t>
  </si>
  <si>
    <t>F6</t>
  </si>
  <si>
    <t>F7</t>
  </si>
  <si>
    <t>D4e</t>
  </si>
  <si>
    <t>D4f</t>
  </si>
  <si>
    <t>D4g</t>
  </si>
  <si>
    <t xml:space="preserve">Dépenses d'investissement </t>
  </si>
  <si>
    <t xml:space="preserve">Dépenses investissement hors voirie </t>
  </si>
  <si>
    <t xml:space="preserve">Dépenses investissement voirie </t>
  </si>
  <si>
    <t>Dépenses de fonctionnement</t>
  </si>
  <si>
    <t>Dépenses de fonctionnement hors voirie</t>
  </si>
  <si>
    <t>Dépenses de fonctionnement voirie</t>
  </si>
  <si>
    <t>Part investissement voirie</t>
  </si>
  <si>
    <t xml:space="preserve">Part fonctionnement voirie </t>
  </si>
  <si>
    <t>Charges de personnel</t>
  </si>
  <si>
    <t>F1a</t>
  </si>
  <si>
    <t>F2b</t>
  </si>
  <si>
    <t>F1b</t>
  </si>
  <si>
    <t>F2a</t>
  </si>
  <si>
    <t>F3a</t>
  </si>
  <si>
    <t>F3b</t>
  </si>
  <si>
    <t xml:space="preserve">Répartition dépenses de fonctionnement voirie </t>
  </si>
  <si>
    <t xml:space="preserve">Travaux d'entretien </t>
  </si>
  <si>
    <t>Fournitures de voirie</t>
  </si>
  <si>
    <t>F4a</t>
  </si>
  <si>
    <t>F4b</t>
  </si>
  <si>
    <t>F4c</t>
  </si>
  <si>
    <t xml:space="preserve">Répartition dépenses d'investissement voirie </t>
  </si>
  <si>
    <t>Grosses réparations sur chaussée</t>
  </si>
  <si>
    <t>Grosses réparations sur ouvrages d'art</t>
  </si>
  <si>
    <t>Travaux d'investissement sur réseau structurant</t>
  </si>
  <si>
    <t>F5a</t>
  </si>
  <si>
    <t>F5b</t>
  </si>
  <si>
    <t>F5c</t>
  </si>
  <si>
    <t>F5d</t>
  </si>
  <si>
    <t>F5e</t>
  </si>
  <si>
    <t>F5f</t>
  </si>
  <si>
    <t>Fonctionnement voirie au km</t>
  </si>
  <si>
    <t>Investissement voirie au km</t>
  </si>
  <si>
    <t>Evolution dépenses de voirie au km</t>
  </si>
  <si>
    <t>F6a</t>
  </si>
  <si>
    <t>F6b</t>
  </si>
  <si>
    <t>Grosses réparations chaussée au km</t>
  </si>
  <si>
    <t>Grosses réparations ouvrages d'art au km</t>
  </si>
  <si>
    <t>F7a</t>
  </si>
  <si>
    <t>F7b</t>
  </si>
  <si>
    <t xml:space="preserve">Répartition des effectifs </t>
  </si>
  <si>
    <t>Total agents collectivité</t>
  </si>
  <si>
    <t>Total agents hors voirie</t>
  </si>
  <si>
    <t>Total agents voirie</t>
  </si>
  <si>
    <t>F8</t>
  </si>
  <si>
    <t>F8a</t>
  </si>
  <si>
    <t>F8b</t>
  </si>
  <si>
    <t>F8c</t>
  </si>
  <si>
    <t>Répartition des agents voirie</t>
  </si>
  <si>
    <t>F9</t>
  </si>
  <si>
    <t>F9a</t>
  </si>
  <si>
    <t>F9b</t>
  </si>
  <si>
    <t>Evolution dépenses de grosses réparations au km</t>
  </si>
  <si>
    <t xml:space="preserve">Part des dépenses d'investissement par rapport au dépenses de fonctionnement voirie </t>
  </si>
  <si>
    <t>F9c</t>
  </si>
  <si>
    <t>Agents ETP gestion/ingénierie en charge de la maintenance patrimoniale</t>
  </si>
  <si>
    <t>Agents ETP sur la route en charge de la maintenance patrimoniale</t>
  </si>
  <si>
    <t>F10</t>
  </si>
  <si>
    <t>Nombre d'agents pour 100 km</t>
  </si>
  <si>
    <t>F10a</t>
  </si>
  <si>
    <t>F10b</t>
  </si>
  <si>
    <t>Agents ETP gestion/ingénierie en charge de la maintenance patrimoniale pour 100 km</t>
  </si>
  <si>
    <t>Agents ETP sur la route en charge de la maintenance patrimoniale pour 100 km</t>
  </si>
  <si>
    <t>Enquête Métropoles 2019</t>
  </si>
  <si>
    <t>CA 2018</t>
  </si>
  <si>
    <t>BP 2019</t>
  </si>
  <si>
    <t>100 habitants pour 1 km</t>
  </si>
  <si>
    <t>F11</t>
  </si>
  <si>
    <t>Grosses réparations voirie par km pour 1 000 habitants</t>
  </si>
  <si>
    <t>Investissement par km pour 1 000 habitants</t>
  </si>
  <si>
    <t>Fonctionnement par km pour 1 000 habitants</t>
  </si>
  <si>
    <t>Dépenses de voirie par km pour 1 000 habitants</t>
  </si>
  <si>
    <t xml:space="preserve">Grosses réparations chaussées par km pour 1 000 habitants </t>
  </si>
  <si>
    <t>Grosses réaprations OA par km pour 1 000 habitants</t>
  </si>
  <si>
    <t>F12</t>
  </si>
  <si>
    <t>F10c</t>
  </si>
  <si>
    <t>F11a</t>
  </si>
  <si>
    <t>F11b</t>
  </si>
  <si>
    <t>F12a</t>
  </si>
  <si>
    <t>F12b</t>
  </si>
  <si>
    <t>Charges agents affectés à des travaux d'investissement en régie</t>
  </si>
  <si>
    <t>C13</t>
  </si>
  <si>
    <t>Autres investissements</t>
  </si>
  <si>
    <t>F5g</t>
  </si>
  <si>
    <r>
      <t xml:space="preserve">Total des agents </t>
    </r>
    <r>
      <rPr>
        <sz val="12"/>
        <rFont val="Calibri"/>
        <family val="2"/>
        <scheme val="minor"/>
      </rPr>
      <t>permanents</t>
    </r>
    <r>
      <rPr>
        <sz val="12"/>
        <color theme="1"/>
        <rFont val="Calibri"/>
        <family val="2"/>
        <scheme val="minor"/>
      </rPr>
      <t xml:space="preserve"> affectés à la voirie </t>
    </r>
    <r>
      <rPr>
        <sz val="12"/>
        <rFont val="Calibri"/>
        <family val="2"/>
        <scheme val="minor"/>
      </rPr>
      <t>hors propreté</t>
    </r>
  </si>
  <si>
    <r>
      <t xml:space="preserve">Autres agents affectés à la voirie </t>
    </r>
    <r>
      <rPr>
        <sz val="12"/>
        <rFont val="Calibri"/>
        <family val="2"/>
        <scheme val="minor"/>
      </rPr>
      <t>hors propreté</t>
    </r>
  </si>
  <si>
    <t xml:space="preserve">               Dont km voirie considérée comme structurante</t>
  </si>
  <si>
    <r>
      <t xml:space="preserve">               Dont ETP gestion/ingénierie en charge de la maintenance patrimoniale </t>
    </r>
    <r>
      <rPr>
        <sz val="12"/>
        <rFont val="Calibri"/>
        <family val="2"/>
        <scheme val="minor"/>
      </rPr>
      <t>hors propreté</t>
    </r>
  </si>
  <si>
    <r>
      <t xml:space="preserve">               Dont ETP sur la route en charge de la maintenance patrimoniale </t>
    </r>
    <r>
      <rPr>
        <sz val="12"/>
        <rFont val="Calibri"/>
        <family val="2"/>
        <scheme val="minor"/>
      </rPr>
      <t>hors propreté</t>
    </r>
  </si>
  <si>
    <t xml:space="preserve">                Dont fonctionnement voirie maintenance patrimoniale</t>
  </si>
  <si>
    <t xml:space="preserve">               Dont travaux de grosses réparations des chaussées</t>
  </si>
  <si>
    <t xml:space="preserve">               Dont travaux de grosses réparations des ouvrages d'art</t>
  </si>
  <si>
    <t xml:space="preserve">               Dont travaux d'investissement sur réseau structurant (travaux, hors grosses réparations)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</si>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</sst>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.00\ &quot;€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772681"/>
      <name val="Calibri"/>
      <family val="2"/>
      <scheme val="minor"/>
    </font>
    <font>
      <b/>
      <sz val="18"/>
      <color rgb="FF007DB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9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3" borderId="0" xfId="0" applyFill="1" applyBorder="1"/>
    <xf numFmtId="0" fontId="6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3" fillId="0" borderId="0" xfId="0" applyFont="1" applyBorder="1"/>
    <xf numFmtId="0" fontId="11" fillId="3" borderId="0" xfId="0" applyFont="1" applyFill="1" applyBorder="1"/>
    <xf numFmtId="0" fontId="12" fillId="0" borderId="0" xfId="0" applyFont="1" applyBorder="1"/>
    <xf numFmtId="0" fontId="12" fillId="7" borderId="0" xfId="0" applyFont="1" applyFill="1" applyBorder="1"/>
    <xf numFmtId="0" fontId="4" fillId="0" borderId="0" xfId="0" applyFont="1" applyBorder="1" applyAlignment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Fill="1" applyBorder="1"/>
    <xf numFmtId="0" fontId="4" fillId="8" borderId="1" xfId="0" applyFont="1" applyFill="1" applyBorder="1"/>
    <xf numFmtId="0" fontId="4" fillId="8" borderId="5" xfId="0" applyFont="1" applyFill="1" applyBorder="1"/>
    <xf numFmtId="165" fontId="4" fillId="8" borderId="1" xfId="0" applyNumberFormat="1" applyFont="1" applyFill="1" applyBorder="1"/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0" xfId="0" applyFont="1" applyBorder="1"/>
    <xf numFmtId="0" fontId="3" fillId="0" borderId="0" xfId="0" applyFont="1" applyFill="1" applyBorder="1"/>
    <xf numFmtId="164" fontId="10" fillId="4" borderId="3" xfId="0" applyNumberFormat="1" applyFont="1" applyFill="1" applyBorder="1"/>
    <xf numFmtId="164" fontId="13" fillId="3" borderId="3" xfId="0" applyNumberFormat="1" applyFont="1" applyFill="1" applyBorder="1"/>
    <xf numFmtId="164" fontId="13" fillId="4" borderId="3" xfId="0" applyNumberFormat="1" applyFont="1" applyFill="1" applyBorder="1"/>
    <xf numFmtId="164" fontId="10" fillId="5" borderId="3" xfId="0" applyNumberFormat="1" applyFont="1" applyFill="1" applyBorder="1"/>
    <xf numFmtId="164" fontId="10" fillId="3" borderId="3" xfId="0" applyNumberFormat="1" applyFont="1" applyFill="1" applyBorder="1"/>
    <xf numFmtId="164" fontId="4" fillId="0" borderId="3" xfId="0" applyNumberFormat="1" applyFont="1" applyBorder="1"/>
    <xf numFmtId="164" fontId="13" fillId="9" borderId="3" xfId="0" applyNumberFormat="1" applyFont="1" applyFill="1" applyBorder="1"/>
    <xf numFmtId="164" fontId="13" fillId="5" borderId="3" xfId="0" applyNumberFormat="1" applyFont="1" applyFill="1" applyBorder="1"/>
    <xf numFmtId="0" fontId="4" fillId="9" borderId="0" xfId="0" applyFont="1" applyFill="1" applyBorder="1"/>
    <xf numFmtId="0" fontId="4" fillId="9" borderId="0" xfId="0" applyFont="1" applyFill="1" applyBorder="1" applyAlignment="1">
      <alignment wrapText="1"/>
    </xf>
    <xf numFmtId="164" fontId="4" fillId="9" borderId="3" xfId="0" applyNumberFormat="1" applyFont="1" applyFill="1" applyBorder="1"/>
    <xf numFmtId="0" fontId="4" fillId="9" borderId="4" xfId="0" applyFont="1" applyFill="1" applyBorder="1"/>
    <xf numFmtId="0" fontId="4" fillId="9" borderId="4" xfId="0" applyFont="1" applyFill="1" applyBorder="1" applyAlignment="1">
      <alignment wrapText="1"/>
    </xf>
    <xf numFmtId="0" fontId="10" fillId="9" borderId="0" xfId="0" applyFont="1" applyFill="1" applyBorder="1"/>
    <xf numFmtId="0" fontId="10" fillId="9" borderId="0" xfId="0" applyFont="1" applyFill="1" applyBorder="1" applyAlignment="1">
      <alignment wrapText="1"/>
    </xf>
    <xf numFmtId="164" fontId="10" fillId="9" borderId="3" xfId="0" applyNumberFormat="1" applyFont="1" applyFill="1" applyBorder="1"/>
    <xf numFmtId="0" fontId="13" fillId="9" borderId="0" xfId="0" applyFont="1" applyFill="1" applyBorder="1" applyAlignment="1">
      <alignment wrapText="1"/>
    </xf>
    <xf numFmtId="0" fontId="10" fillId="9" borderId="4" xfId="0" applyFont="1" applyFill="1" applyBorder="1"/>
    <xf numFmtId="164" fontId="13" fillId="9" borderId="2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15" fillId="0" borderId="0" xfId="0" applyFont="1" applyFill="1" applyBorder="1"/>
    <xf numFmtId="0" fontId="8" fillId="8" borderId="1" xfId="0" applyFont="1" applyFill="1" applyBorder="1"/>
    <xf numFmtId="166" fontId="4" fillId="0" borderId="3" xfId="0" applyNumberFormat="1" applyFont="1" applyBorder="1"/>
    <xf numFmtId="1" fontId="4" fillId="0" borderId="3" xfId="0" applyNumberFormat="1" applyFont="1" applyBorder="1"/>
    <xf numFmtId="166" fontId="4" fillId="9" borderId="2" xfId="0" applyNumberFormat="1" applyFont="1" applyFill="1" applyBorder="1"/>
    <xf numFmtId="0" fontId="4" fillId="9" borderId="0" xfId="0" applyFont="1" applyFill="1" applyBorder="1" applyAlignment="1">
      <alignment horizontal="left" wrapText="1"/>
    </xf>
    <xf numFmtId="0" fontId="14" fillId="8" borderId="1" xfId="0" applyFont="1" applyFill="1" applyBorder="1"/>
    <xf numFmtId="0" fontId="8" fillId="2" borderId="5" xfId="0" applyFont="1" applyFill="1" applyBorder="1"/>
    <xf numFmtId="165" fontId="4" fillId="2" borderId="5" xfId="0" applyNumberFormat="1" applyFont="1" applyFill="1" applyBorder="1"/>
    <xf numFmtId="0" fontId="8" fillId="8" borderId="5" xfId="0" applyFont="1" applyFill="1" applyBorder="1"/>
    <xf numFmtId="165" fontId="8" fillId="8" borderId="5" xfId="0" applyNumberFormat="1" applyFont="1" applyFill="1" applyBorder="1"/>
    <xf numFmtId="164" fontId="4" fillId="2" borderId="1" xfId="0" applyNumberFormat="1" applyFont="1" applyFill="1" applyBorder="1"/>
    <xf numFmtId="164" fontId="4" fillId="8" borderId="1" xfId="0" applyNumberFormat="1" applyFont="1" applyFill="1" applyBorder="1"/>
    <xf numFmtId="164" fontId="4" fillId="8" borderId="5" xfId="0" applyNumberFormat="1" applyFont="1" applyFill="1" applyBorder="1"/>
    <xf numFmtId="166" fontId="4" fillId="2" borderId="1" xfId="0" applyNumberFormat="1" applyFont="1" applyFill="1" applyBorder="1"/>
    <xf numFmtId="0" fontId="0" fillId="0" borderId="0" xfId="0" applyFont="1" applyFill="1" applyBorder="1"/>
    <xf numFmtId="164" fontId="8" fillId="8" borderId="5" xfId="1" applyNumberFormat="1" applyFont="1" applyFill="1" applyBorder="1"/>
    <xf numFmtId="166" fontId="4" fillId="8" borderId="1" xfId="1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8" borderId="1" xfId="0" applyFill="1" applyBorder="1"/>
    <xf numFmtId="166" fontId="0" fillId="8" borderId="1" xfId="0" applyNumberFormat="1" applyFill="1" applyBorder="1"/>
    <xf numFmtId="0" fontId="4" fillId="10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0" fillId="8" borderId="7" xfId="0" applyFill="1" applyBorder="1"/>
    <xf numFmtId="0" fontId="4" fillId="8" borderId="7" xfId="0" applyFont="1" applyFill="1" applyBorder="1" applyAlignment="1">
      <alignment wrapText="1"/>
    </xf>
    <xf numFmtId="166" fontId="0" fillId="8" borderId="7" xfId="0" applyNumberFormat="1" applyFill="1" applyBorder="1"/>
    <xf numFmtId="0" fontId="0" fillId="2" borderId="1" xfId="0" applyFill="1" applyBorder="1"/>
    <xf numFmtId="0" fontId="0" fillId="2" borderId="6" xfId="0" applyFill="1" applyBorder="1"/>
    <xf numFmtId="166" fontId="0" fillId="2" borderId="1" xfId="0" applyNumberFormat="1" applyFill="1" applyBorder="1"/>
    <xf numFmtId="166" fontId="0" fillId="2" borderId="6" xfId="0" applyNumberFormat="1" applyFill="1" applyBorder="1"/>
    <xf numFmtId="1" fontId="4" fillId="0" borderId="0" xfId="0" applyNumberFormat="1" applyFont="1" applyBorder="1" applyProtection="1">
      <protection locked="0"/>
    </xf>
    <xf numFmtId="166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10" fillId="0" borderId="0" xfId="0" applyNumberFormat="1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0" fontId="0" fillId="8" borderId="1" xfId="0" applyFont="1" applyFill="1" applyBorder="1"/>
    <xf numFmtId="0" fontId="0" fillId="8" borderId="7" xfId="0" applyFont="1" applyFill="1" applyBorder="1"/>
    <xf numFmtId="0" fontId="0" fillId="2" borderId="1" xfId="0" applyFont="1" applyFill="1" applyBorder="1"/>
    <xf numFmtId="0" fontId="2" fillId="2" borderId="5" xfId="0" applyFont="1" applyFill="1" applyBorder="1"/>
    <xf numFmtId="0" fontId="0" fillId="8" borderId="8" xfId="0" applyFill="1" applyBorder="1"/>
    <xf numFmtId="0" fontId="2" fillId="2" borderId="9" xfId="0" applyFont="1" applyFill="1" applyBorder="1"/>
    <xf numFmtId="0" fontId="0" fillId="2" borderId="5" xfId="0" applyFill="1" applyBorder="1"/>
    <xf numFmtId="166" fontId="0" fillId="8" borderId="8" xfId="0" applyNumberFormat="1" applyFill="1" applyBorder="1"/>
    <xf numFmtId="0" fontId="0" fillId="2" borderId="9" xfId="0" applyFill="1" applyBorder="1"/>
    <xf numFmtId="0" fontId="4" fillId="2" borderId="7" xfId="0" applyFont="1" applyFill="1" applyBorder="1"/>
    <xf numFmtId="0" fontId="8" fillId="8" borderId="9" xfId="0" applyFont="1" applyFill="1" applyBorder="1"/>
    <xf numFmtId="0" fontId="4" fillId="2" borderId="8" xfId="0" applyFont="1" applyFill="1" applyBorder="1"/>
    <xf numFmtId="166" fontId="4" fillId="2" borderId="7" xfId="1" applyNumberFormat="1" applyFont="1" applyFill="1" applyBorder="1"/>
    <xf numFmtId="164" fontId="8" fillId="8" borderId="9" xfId="1" applyNumberFormat="1" applyFont="1" applyFill="1" applyBorder="1"/>
    <xf numFmtId="166" fontId="4" fillId="2" borderId="8" xfId="1" applyNumberFormat="1" applyFont="1" applyFill="1" applyBorder="1"/>
    <xf numFmtId="0" fontId="4" fillId="8" borderId="7" xfId="0" applyFont="1" applyFill="1" applyBorder="1"/>
    <xf numFmtId="0" fontId="8" fillId="2" borderId="9" xfId="0" applyFont="1" applyFill="1" applyBorder="1"/>
    <xf numFmtId="164" fontId="4" fillId="8" borderId="7" xfId="0" applyNumberFormat="1" applyFont="1" applyFill="1" applyBorder="1"/>
    <xf numFmtId="165" fontId="4" fillId="2" borderId="9" xfId="0" applyNumberFormat="1" applyFont="1" applyFill="1" applyBorder="1"/>
    <xf numFmtId="164" fontId="4" fillId="8" borderId="8" xfId="0" applyNumberFormat="1" applyFont="1" applyFill="1" applyBorder="1"/>
    <xf numFmtId="164" fontId="4" fillId="2" borderId="10" xfId="0" applyNumberFormat="1" applyFont="1" applyFill="1" applyBorder="1"/>
    <xf numFmtId="164" fontId="4" fillId="8" borderId="9" xfId="0" applyNumberFormat="1" applyFont="1" applyFill="1" applyBorder="1"/>
    <xf numFmtId="164" fontId="4" fillId="2" borderId="8" xfId="0" applyNumberFormat="1" applyFont="1" applyFill="1" applyBorder="1"/>
    <xf numFmtId="164" fontId="4" fillId="2" borderId="7" xfId="0" applyNumberFormat="1" applyFont="1" applyFill="1" applyBorder="1"/>
    <xf numFmtId="0" fontId="4" fillId="8" borderId="8" xfId="0" applyFont="1" applyFill="1" applyBorder="1"/>
    <xf numFmtId="165" fontId="8" fillId="8" borderId="9" xfId="0" applyNumberFormat="1" applyFont="1" applyFill="1" applyBorder="1"/>
    <xf numFmtId="165" fontId="4" fillId="8" borderId="9" xfId="0" applyNumberFormat="1" applyFont="1" applyFill="1" applyBorder="1"/>
    <xf numFmtId="165" fontId="4" fillId="8" borderId="5" xfId="0" applyNumberFormat="1" applyFont="1" applyFill="1" applyBorder="1"/>
    <xf numFmtId="164" fontId="4" fillId="2" borderId="9" xfId="0" applyNumberFormat="1" applyFont="1" applyFill="1" applyBorder="1"/>
    <xf numFmtId="0" fontId="0" fillId="2" borderId="8" xfId="0" applyFont="1" applyFill="1" applyBorder="1"/>
    <xf numFmtId="0" fontId="0" fillId="2" borderId="8" xfId="0" applyFill="1" applyBorder="1"/>
    <xf numFmtId="0" fontId="2" fillId="8" borderId="5" xfId="0" applyFont="1" applyFill="1" applyBorder="1"/>
    <xf numFmtId="0" fontId="0" fillId="8" borderId="5" xfId="0" applyFill="1" applyBorder="1"/>
    <xf numFmtId="164" fontId="4" fillId="8" borderId="10" xfId="0" applyNumberFormat="1" applyFont="1" applyFill="1" applyBorder="1"/>
    <xf numFmtId="0" fontId="4" fillId="8" borderId="11" xfId="0" applyFont="1" applyFill="1" applyBorder="1"/>
    <xf numFmtId="164" fontId="4" fillId="0" borderId="0" xfId="0" applyNumberFormat="1" applyFont="1" applyBorder="1" applyAlignment="1">
      <alignment wrapText="1"/>
    </xf>
    <xf numFmtId="164" fontId="4" fillId="2" borderId="5" xfId="0" applyNumberFormat="1" applyFont="1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6" xfId="0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166" fontId="4" fillId="9" borderId="4" xfId="0" applyNumberFormat="1" applyFont="1" applyFill="1" applyBorder="1" applyProtection="1">
      <protection locked="0"/>
    </xf>
    <xf numFmtId="164" fontId="4" fillId="9" borderId="0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3" borderId="0" xfId="0" applyFill="1" applyBorder="1" applyProtection="1">
      <protection locked="0"/>
    </xf>
    <xf numFmtId="164" fontId="10" fillId="9" borderId="0" xfId="0" applyNumberFormat="1" applyFont="1" applyFill="1" applyBorder="1" applyProtection="1">
      <protection locked="0"/>
    </xf>
    <xf numFmtId="164" fontId="13" fillId="9" borderId="0" xfId="0" applyNumberFormat="1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164" fontId="13" fillId="9" borderId="4" xfId="0" applyNumberFormat="1" applyFont="1" applyFill="1" applyBorder="1" applyProtection="1">
      <protection locked="0"/>
    </xf>
  </cellXfs>
  <cellStyles count="2">
    <cellStyle name="Normal" xfId="0" builtinId="0"/>
    <cellStyle name="Pourcentage" xfId="1" builtinId="5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007DBF"/>
      <color rgb="FFDCCA1C"/>
      <color rgb="FF772681"/>
      <color rgb="FF2A94AB"/>
      <color rgb="FF81B93E"/>
      <color rgb="FF6CBFB0"/>
      <color rgb="FFDC5E40"/>
      <color rgb="FF5F9B4D"/>
      <color rgb="FF60A59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Dépenses d'investissement (F1)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81B93E"/>
            </a:solidFill>
          </c:spPr>
          <c:dPt>
            <c:idx val="1"/>
            <c:bubble3D val="0"/>
            <c:spPr>
              <a:solidFill>
                <a:srgbClr val="5F9B4D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(Type!$C$71,Type!$C$72)</c:f>
              <c:strCache>
                <c:ptCount val="2"/>
                <c:pt idx="0">
                  <c:v>Dépenses investissement hors voirie </c:v>
                </c:pt>
                <c:pt idx="1">
                  <c:v>Dépenses investissement voirie </c:v>
                </c:pt>
              </c:strCache>
            </c:strRef>
          </c:cat>
          <c:val>
            <c:numRef>
              <c:f>(Type!$H$71,Type!$H$72)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Dépenses de voirie par km pour 1</a:t>
            </a:r>
            <a:r>
              <a:rPr lang="fr-FR" sz="1600" baseline="0"/>
              <a:t> 000 habitants (F10)</a:t>
            </a:r>
            <a:endParaRPr lang="fr-FR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Fonctionnement voirie</c:v>
          </c:tx>
          <c:invertIfNegative val="0"/>
          <c:cat>
            <c:strRef>
              <c:f>Type!$D$69:$G$69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Type!$D$107:$G$107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Investissement voirie</c:v>
          </c:tx>
          <c:invertIfNegative val="0"/>
          <c:cat>
            <c:strRef>
              <c:f>Type!$D$69:$G$69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Type!$D$108:$G$108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37440"/>
        <c:axId val="235038976"/>
      </c:barChart>
      <c:catAx>
        <c:axId val="23503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35038976"/>
        <c:crosses val="autoZero"/>
        <c:auto val="1"/>
        <c:lblAlgn val="ctr"/>
        <c:lblOffset val="100"/>
        <c:noMultiLvlLbl val="0"/>
      </c:catAx>
      <c:valAx>
        <c:axId val="235038976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crossAx val="2350374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Grosses réparations</a:t>
            </a:r>
            <a:r>
              <a:rPr lang="fr-FR" sz="1600" baseline="0"/>
              <a:t> par km pour 1 000 habitants (F11)</a:t>
            </a:r>
            <a:endParaRPr lang="fr-FR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Chaussées</c:v>
          </c:tx>
          <c:invertIfNegative val="0"/>
          <c:cat>
            <c:strRef>
              <c:f>Type!$D$69:$G$69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Type!$D$110:$G$110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OA</c:v>
          </c:tx>
          <c:invertIfNegative val="0"/>
          <c:cat>
            <c:strRef>
              <c:f>Type!$D$69:$G$69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Type!$D$111:$G$111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60224"/>
        <c:axId val="235070208"/>
      </c:barChart>
      <c:catAx>
        <c:axId val="23506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35070208"/>
        <c:crosses val="autoZero"/>
        <c:auto val="1"/>
        <c:lblAlgn val="ctr"/>
        <c:lblOffset val="100"/>
        <c:noMultiLvlLbl val="0"/>
      </c:catAx>
      <c:valAx>
        <c:axId val="235070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5060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Nombre d'agents pour 100 km (F12)</a:t>
            </a:r>
          </a:p>
        </c:rich>
      </c:tx>
      <c:layout>
        <c:manualLayout>
          <c:xMode val="edge"/>
          <c:yMode val="edge"/>
          <c:x val="0.21866666666666668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Agents gestion/ingénierie</c:v>
          </c:tx>
          <c:invertIfNegative val="0"/>
          <c:cat>
            <c:strRef>
              <c:f>Type!$D$69:$G$69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Type!$D$113:$G$113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Agents route</c:v>
          </c:tx>
          <c:invertIfNegative val="0"/>
          <c:cat>
            <c:strRef>
              <c:f>Type!$D$69:$G$69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Type!$D$114:$G$114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95552"/>
        <c:axId val="235097088"/>
      </c:barChart>
      <c:catAx>
        <c:axId val="23509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5097088"/>
        <c:crosses val="autoZero"/>
        <c:auto val="1"/>
        <c:lblAlgn val="ctr"/>
        <c:lblOffset val="100"/>
        <c:noMultiLvlLbl val="0"/>
      </c:catAx>
      <c:valAx>
        <c:axId val="2350970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35095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Dépenses de fonctionnement</a:t>
            </a:r>
            <a:r>
              <a:rPr lang="fr-FR" sz="1600" baseline="0"/>
              <a:t> (F2)  </a:t>
            </a:r>
            <a:endParaRPr lang="fr-FR" sz="1600"/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1B93E"/>
              </a:solidFill>
            </c:spPr>
          </c:dPt>
          <c:dPt>
            <c:idx val="1"/>
            <c:bubble3D val="0"/>
            <c:spPr>
              <a:solidFill>
                <a:srgbClr val="5F9B4D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(Type!$C$74,Type!$C$75)</c:f>
              <c:strCache>
                <c:ptCount val="2"/>
                <c:pt idx="0">
                  <c:v>Dépenses de fonctionnement hors voirie</c:v>
                </c:pt>
                <c:pt idx="1">
                  <c:v>Dépenses de fonctionnement voirie</c:v>
                </c:pt>
              </c:strCache>
            </c:strRef>
          </c:cat>
          <c:val>
            <c:numRef>
              <c:f>(Type!$H$74,Type!$H$75)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INVESTISSEMENT/FONCTIONNEMENT</a:t>
            </a:r>
            <a:r>
              <a:rPr lang="fr-FR" sz="1600" baseline="0"/>
              <a:t> VOIRIE  (F3)</a:t>
            </a:r>
            <a:endParaRPr lang="fr-FR" sz="1600"/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81B93E"/>
            </a:solidFill>
          </c:spPr>
          <c:dPt>
            <c:idx val="1"/>
            <c:bubble3D val="0"/>
            <c:spPr>
              <a:solidFill>
                <a:srgbClr val="5F9B4D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(Type!$C$77,Type!$C$78)</c:f>
              <c:strCache>
                <c:ptCount val="2"/>
                <c:pt idx="0">
                  <c:v>Part investissement voirie</c:v>
                </c:pt>
                <c:pt idx="1">
                  <c:v>Part fonctionnement voirie </c:v>
                </c:pt>
              </c:strCache>
            </c:strRef>
          </c:cat>
          <c:val>
            <c:numRef>
              <c:f>(Type!$H$77,Type!$H$78)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Répartition des dépenses de fonctionnement (F4)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</c:dPt>
          <c:dPt>
            <c:idx val="2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(Type!$C$80,Type!$C$81,Type!$C$82)</c:f>
              <c:strCache>
                <c:ptCount val="3"/>
                <c:pt idx="0">
                  <c:v>Charges de personnel</c:v>
                </c:pt>
                <c:pt idx="1">
                  <c:v>Travaux d'entretien </c:v>
                </c:pt>
                <c:pt idx="2">
                  <c:v>Fournitures de voirie</c:v>
                </c:pt>
              </c:strCache>
            </c:strRef>
          </c:cat>
          <c:val>
            <c:numRef>
              <c:f>(Type!$H$80,Type!$H$81,Type!$H$82)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fr-FR" sz="1400" b="1"/>
              <a:t>REPARTITION DES DEPENSES D'INVESTISSEMENT VOIRIE  (F5)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531933508311466E-2"/>
          <c:y val="0.22023721093581461"/>
          <c:w val="0.55764457567804027"/>
          <c:h val="0.7256099469898390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2"/>
              <c:layout>
                <c:manualLayout>
                  <c:x val="-2.7777777777777779E-3"/>
                  <c:y val="2.439437060756124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-5.27310106772369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Type!$C$84:$C$90</c:f>
              <c:strCache>
                <c:ptCount val="7"/>
                <c:pt idx="0">
                  <c:v>Grosses réparations sur chaussée</c:v>
                </c:pt>
                <c:pt idx="1">
                  <c:v>Grosses réparations sur ouvrages d'art</c:v>
                </c:pt>
                <c:pt idx="2">
                  <c:v>Travaux d'investissement sur réseau structurant</c:v>
                </c:pt>
                <c:pt idx="3">
                  <c:v>Frais d'études</c:v>
                </c:pt>
                <c:pt idx="4">
                  <c:v>Terrains de voirie</c:v>
                </c:pt>
                <c:pt idx="5">
                  <c:v>Matériel et outillage de voirie</c:v>
                </c:pt>
                <c:pt idx="6">
                  <c:v>Autres investissements</c:v>
                </c:pt>
              </c:strCache>
            </c:strRef>
          </c:cat>
          <c:val>
            <c:numRef>
              <c:f>Type!$H$84:$H$90</c:f>
              <c:numCache>
                <c:formatCode>#,##0\ "€"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>
        <c:manualLayout>
          <c:xMode val="edge"/>
          <c:yMode val="edge"/>
          <c:x val="0.625"/>
          <c:y val="0.11417815063294273"/>
          <c:w val="0.35833333333333334"/>
          <c:h val="0.86945063376808329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Evolution des dépenses de voirie</a:t>
            </a:r>
            <a:r>
              <a:rPr lang="fr-FR" sz="1600" baseline="0"/>
              <a:t> au km </a:t>
            </a:r>
            <a:r>
              <a:rPr lang="fr-FR" sz="1600"/>
              <a:t>(F6)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Investissement voirie au km</c:v>
          </c:tx>
          <c:cat>
            <c:strRef>
              <c:f>Type!$D$69:$G$69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Type!$D$92:$G$92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Fonctionnement voirie au km</c:v>
          </c:tx>
          <c:cat>
            <c:strRef>
              <c:f>Type!$D$69:$G$69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Type!$D$93:$G$93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56448"/>
        <c:axId val="234857984"/>
      </c:lineChart>
      <c:catAx>
        <c:axId val="2348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857984"/>
        <c:crosses val="autoZero"/>
        <c:auto val="1"/>
        <c:lblAlgn val="ctr"/>
        <c:lblOffset val="100"/>
        <c:noMultiLvlLbl val="0"/>
      </c:catAx>
      <c:valAx>
        <c:axId val="234857984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crossAx val="234856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Evolution grosses réparations au km (F7)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Type!$C$95</c:f>
              <c:strCache>
                <c:ptCount val="1"/>
                <c:pt idx="0">
                  <c:v>Grosses réparations chaussée au km</c:v>
                </c:pt>
              </c:strCache>
            </c:strRef>
          </c:tx>
          <c:cat>
            <c:strRef>
              <c:f>Type!$D$69:$F$69</c:f>
              <c:strCache>
                <c:ptCount val="3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</c:strCache>
            </c:strRef>
          </c:cat>
          <c:val>
            <c:numRef>
              <c:f>Type!$D$95:$F$95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Type!$C$96</c:f>
              <c:strCache>
                <c:ptCount val="1"/>
                <c:pt idx="0">
                  <c:v>Grosses réparations ouvrages d'art au km</c:v>
                </c:pt>
              </c:strCache>
            </c:strRef>
          </c:tx>
          <c:cat>
            <c:strRef>
              <c:f>Type!$D$69:$F$69</c:f>
              <c:strCache>
                <c:ptCount val="3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</c:strCache>
            </c:strRef>
          </c:cat>
          <c:val>
            <c:numRef>
              <c:f>Type!$D$96:$F$96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83328"/>
        <c:axId val="234889216"/>
      </c:lineChart>
      <c:catAx>
        <c:axId val="2348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889216"/>
        <c:crosses val="autoZero"/>
        <c:auto val="1"/>
        <c:lblAlgn val="ctr"/>
        <c:lblOffset val="100"/>
        <c:noMultiLvlLbl val="0"/>
      </c:catAx>
      <c:valAx>
        <c:axId val="234889216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crossAx val="234883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Répartition des effectifs (F8)</a:t>
            </a:r>
          </a:p>
        </c:rich>
      </c:tx>
      <c:layout>
        <c:manualLayout>
          <c:xMode val="edge"/>
          <c:yMode val="edge"/>
          <c:x val="0.14279155730533682"/>
          <c:y val="2.5419225407483193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(Type!$C$99,Type!$C$100)</c:f>
              <c:strCache>
                <c:ptCount val="2"/>
                <c:pt idx="0">
                  <c:v>Total agents hors voirie</c:v>
                </c:pt>
                <c:pt idx="1">
                  <c:v>Total agents voirie</c:v>
                </c:pt>
              </c:strCache>
            </c:strRef>
          </c:cat>
          <c:val>
            <c:numRef>
              <c:f>(Type!$H$99,Type!$H$100)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Répartition des agents voirie (F9)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(Type!$C$102,Type!$C$103,Type!$C$104)</c:f>
              <c:strCache>
                <c:ptCount val="3"/>
                <c:pt idx="0">
                  <c:v>Agents ETP gestion/ingénierie en charge de la maintenance patrimoniale</c:v>
                </c:pt>
                <c:pt idx="1">
                  <c:v>Agents ETP sur la route en charge de la maintenance patrimoniale</c:v>
                </c:pt>
                <c:pt idx="2">
                  <c:v>Autres agents affectés à la voirie</c:v>
                </c:pt>
              </c:strCache>
            </c:strRef>
          </c:cat>
          <c:val>
            <c:numRef>
              <c:f>(Type!$H$102,Type!$H$103,Type!$H$104)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>
        <c:manualLayout>
          <c:xMode val="edge"/>
          <c:yMode val="edge"/>
          <c:x val="0.6602706995596298"/>
          <c:y val="0.18002828127487294"/>
          <c:w val="0.33694983140597784"/>
          <c:h val="0.81790547968571448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9</xdr:row>
      <xdr:rowOff>180975</xdr:rowOff>
    </xdr:from>
    <xdr:to>
      <xdr:col>6</xdr:col>
      <xdr:colOff>1095374</xdr:colOff>
      <xdr:row>15</xdr:row>
      <xdr:rowOff>103187</xdr:rowOff>
    </xdr:to>
    <xdr:sp macro="" textlink="">
      <xdr:nvSpPr>
        <xdr:cNvPr id="9" name="ZoneTexte 8"/>
        <xdr:cNvSpPr txBox="1"/>
      </xdr:nvSpPr>
      <xdr:spPr>
        <a:xfrm>
          <a:off x="769938" y="2062163"/>
          <a:ext cx="10009186" cy="1255712"/>
        </a:xfrm>
        <a:prstGeom prst="rect">
          <a:avLst/>
        </a:prstGeom>
        <a:solidFill>
          <a:srgbClr val="6CBFB0"/>
        </a:solidFill>
        <a:ln w="9525" cmpd="sng">
          <a:solidFill>
            <a:srgbClr val="6CBFB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bg1"/>
              </a:solidFill>
            </a:rPr>
            <a:t>Métropole : .............................................		Interlocuteur : .....................................................</a:t>
          </a:r>
        </a:p>
        <a:p>
          <a:endParaRPr lang="fr-FR" sz="1400" b="1">
            <a:solidFill>
              <a:schemeClr val="bg1"/>
            </a:solidFill>
          </a:endParaRPr>
        </a:p>
        <a:p>
          <a:r>
            <a:rPr lang="fr-FR" sz="1400" b="1">
              <a:solidFill>
                <a:schemeClr val="bg1"/>
              </a:solidFill>
            </a:rPr>
            <a:t>Email : ........................................................		Téléphone :</a:t>
          </a:r>
          <a:r>
            <a:rPr lang="fr-FR" sz="1400" b="1" baseline="0">
              <a:solidFill>
                <a:schemeClr val="bg1"/>
              </a:solidFill>
            </a:rPr>
            <a:t> .........................................................</a:t>
          </a:r>
          <a:endParaRPr lang="fr-FR" sz="1400" b="1">
            <a:solidFill>
              <a:schemeClr val="bg1"/>
            </a:solidFill>
          </a:endParaRPr>
        </a:p>
        <a:p>
          <a:endParaRPr lang="fr-FR" sz="1400" b="1">
            <a:solidFill>
              <a:schemeClr val="bg1"/>
            </a:solidFill>
          </a:endParaRPr>
        </a:p>
        <a:p>
          <a:r>
            <a:rPr lang="fr-FR" sz="1400" b="1">
              <a:solidFill>
                <a:schemeClr val="bg1"/>
              </a:solidFill>
            </a:rPr>
            <a:t>Date : ..../..../.....</a:t>
          </a:r>
        </a:p>
      </xdr:txBody>
    </xdr:sp>
    <xdr:clientData/>
  </xdr:twoCellAnchor>
  <xdr:twoCellAnchor>
    <xdr:from>
      <xdr:col>2</xdr:col>
      <xdr:colOff>1425348</xdr:colOff>
      <xdr:row>16</xdr:row>
      <xdr:rowOff>154125</xdr:rowOff>
    </xdr:from>
    <xdr:to>
      <xdr:col>5</xdr:col>
      <xdr:colOff>684166</xdr:colOff>
      <xdr:row>17</xdr:row>
      <xdr:rowOff>87267</xdr:rowOff>
    </xdr:to>
    <xdr:sp macro="" textlink="">
      <xdr:nvSpPr>
        <xdr:cNvPr id="3" name="Rectangle 2"/>
        <xdr:cNvSpPr/>
      </xdr:nvSpPr>
      <xdr:spPr>
        <a:xfrm>
          <a:off x="2967491" y="3646625"/>
          <a:ext cx="6388961" cy="232499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chemeClr val="tx1"/>
              </a:solidFill>
            </a:rPr>
            <a:t>Nota : zones en gris réservées aux calculs</a:t>
          </a:r>
          <a:r>
            <a:rPr lang="fr-FR" sz="1200" b="1" baseline="0">
              <a:solidFill>
                <a:schemeClr val="tx1"/>
              </a:solidFill>
            </a:rPr>
            <a:t> automatiques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18943</xdr:colOff>
      <xdr:row>116</xdr:row>
      <xdr:rowOff>154304</xdr:rowOff>
    </xdr:from>
    <xdr:to>
      <xdr:col>12</xdr:col>
      <xdr:colOff>723900</xdr:colOff>
      <xdr:row>119</xdr:row>
      <xdr:rowOff>126999</xdr:rowOff>
    </xdr:to>
    <xdr:sp macro="" textlink="">
      <xdr:nvSpPr>
        <xdr:cNvPr id="4" name="Rectangle à coins arrondis 3"/>
        <xdr:cNvSpPr/>
      </xdr:nvSpPr>
      <xdr:spPr>
        <a:xfrm>
          <a:off x="1047643" y="24449404"/>
          <a:ext cx="17913457" cy="544195"/>
        </a:xfrm>
        <a:prstGeom prst="roundRect">
          <a:avLst/>
        </a:prstGeom>
        <a:solidFill>
          <a:srgbClr val="6CBFB0"/>
        </a:solidFill>
        <a:ln>
          <a:solidFill>
            <a:srgbClr val="6CB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 b="1"/>
            <a:t>Dépenses</a:t>
          </a:r>
          <a:r>
            <a:rPr lang="fr-FR" sz="2800" b="1" baseline="0"/>
            <a:t> consacrées à la voirie</a:t>
          </a:r>
          <a:r>
            <a:rPr lang="fr-FR" sz="1800" b="1"/>
            <a:t> </a:t>
          </a:r>
        </a:p>
      </xdr:txBody>
    </xdr:sp>
    <xdr:clientData/>
  </xdr:twoCellAnchor>
  <xdr:twoCellAnchor editAs="oneCell">
    <xdr:from>
      <xdr:col>4</xdr:col>
      <xdr:colOff>1243013</xdr:colOff>
      <xdr:row>3</xdr:row>
      <xdr:rowOff>98197</xdr:rowOff>
    </xdr:from>
    <xdr:to>
      <xdr:col>6</xdr:col>
      <xdr:colOff>930052</xdr:colOff>
      <xdr:row>8</xdr:row>
      <xdr:rowOff>2947</xdr:rowOff>
    </xdr:to>
    <xdr:pic>
      <xdr:nvPicPr>
        <xdr:cNvPr id="15" name="Image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9870" y="642483"/>
          <a:ext cx="2952751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165554</xdr:colOff>
      <xdr:row>4</xdr:row>
      <xdr:rowOff>9073</xdr:rowOff>
    </xdr:from>
    <xdr:to>
      <xdr:col>2</xdr:col>
      <xdr:colOff>1841113</xdr:colOff>
      <xdr:row>8</xdr:row>
      <xdr:rowOff>16828</xdr:rowOff>
    </xdr:to>
    <xdr:pic>
      <xdr:nvPicPr>
        <xdr:cNvPr id="16" name="Image 15" descr="Z:\David ZAMBON IDRRIM actif\IDRRIM actif\06-DOSSIERS THÉMATIQUES\ONR - Observatoire National de la Route\Communication\Logo ON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554" y="739323"/>
          <a:ext cx="2206489" cy="9761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6350</xdr:colOff>
      <xdr:row>120</xdr:row>
      <xdr:rowOff>103186</xdr:rowOff>
    </xdr:from>
    <xdr:to>
      <xdr:col>2</xdr:col>
      <xdr:colOff>4860110</xdr:colOff>
      <xdr:row>138</xdr:row>
      <xdr:rowOff>58209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5136620</xdr:colOff>
      <xdr:row>120</xdr:row>
      <xdr:rowOff>99484</xdr:rowOff>
    </xdr:from>
    <xdr:to>
      <xdr:col>5</xdr:col>
      <xdr:colOff>1281101</xdr:colOff>
      <xdr:row>138</xdr:row>
      <xdr:rowOff>100542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1473731</xdr:colOff>
      <xdr:row>120</xdr:row>
      <xdr:rowOff>89956</xdr:rowOff>
    </xdr:from>
    <xdr:to>
      <xdr:col>13</xdr:col>
      <xdr:colOff>15486</xdr:colOff>
      <xdr:row>138</xdr:row>
      <xdr:rowOff>63500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9524</xdr:colOff>
      <xdr:row>143</xdr:row>
      <xdr:rowOff>52916</xdr:rowOff>
    </xdr:from>
    <xdr:to>
      <xdr:col>3</xdr:col>
      <xdr:colOff>114300</xdr:colOff>
      <xdr:row>166</xdr:row>
      <xdr:rowOff>33867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1642534</xdr:colOff>
      <xdr:row>143</xdr:row>
      <xdr:rowOff>55030</xdr:rowOff>
    </xdr:from>
    <xdr:to>
      <xdr:col>10</xdr:col>
      <xdr:colOff>165100</xdr:colOff>
      <xdr:row>166</xdr:row>
      <xdr:rowOff>23115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514578</xdr:colOff>
      <xdr:row>171</xdr:row>
      <xdr:rowOff>84665</xdr:rowOff>
    </xdr:from>
    <xdr:to>
      <xdr:col>3</xdr:col>
      <xdr:colOff>130718</xdr:colOff>
      <xdr:row>193</xdr:row>
      <xdr:rowOff>42333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1678516</xdr:colOff>
      <xdr:row>171</xdr:row>
      <xdr:rowOff>38100</xdr:rowOff>
    </xdr:from>
    <xdr:to>
      <xdr:col>10</xdr:col>
      <xdr:colOff>232833</xdr:colOff>
      <xdr:row>192</xdr:row>
      <xdr:rowOff>188311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4232</xdr:colOff>
      <xdr:row>198</xdr:row>
      <xdr:rowOff>107950</xdr:rowOff>
    </xdr:from>
    <xdr:to>
      <xdr:col>3</xdr:col>
      <xdr:colOff>139700</xdr:colOff>
      <xdr:row>217</xdr:row>
      <xdr:rowOff>155546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26834</xdr:colOff>
      <xdr:row>198</xdr:row>
      <xdr:rowOff>87161</xdr:rowOff>
    </xdr:from>
    <xdr:to>
      <xdr:col>10</xdr:col>
      <xdr:colOff>254000</xdr:colOff>
      <xdr:row>217</xdr:row>
      <xdr:rowOff>120889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523875</xdr:colOff>
      <xdr:row>223</xdr:row>
      <xdr:rowOff>77258</xdr:rowOff>
    </xdr:from>
    <xdr:to>
      <xdr:col>3</xdr:col>
      <xdr:colOff>794003</xdr:colOff>
      <xdr:row>243</xdr:row>
      <xdr:rowOff>71966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1721907</xdr:colOff>
      <xdr:row>223</xdr:row>
      <xdr:rowOff>89959</xdr:rowOff>
    </xdr:from>
    <xdr:to>
      <xdr:col>9</xdr:col>
      <xdr:colOff>229808</xdr:colOff>
      <xdr:row>243</xdr:row>
      <xdr:rowOff>63501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558801</xdr:colOff>
      <xdr:row>223</xdr:row>
      <xdr:rowOff>71967</xdr:rowOff>
    </xdr:from>
    <xdr:to>
      <xdr:col>18</xdr:col>
      <xdr:colOff>697555</xdr:colOff>
      <xdr:row>243</xdr:row>
      <xdr:rowOff>41275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1020233</xdr:colOff>
      <xdr:row>139</xdr:row>
      <xdr:rowOff>63500</xdr:rowOff>
    </xdr:from>
    <xdr:to>
      <xdr:col>13</xdr:col>
      <xdr:colOff>0</xdr:colOff>
      <xdr:row>142</xdr:row>
      <xdr:rowOff>12700</xdr:rowOff>
    </xdr:to>
    <xdr:sp macro="" textlink="">
      <xdr:nvSpPr>
        <xdr:cNvPr id="27" name="Rectangle à coins arrondis 26"/>
        <xdr:cNvSpPr/>
      </xdr:nvSpPr>
      <xdr:spPr>
        <a:xfrm>
          <a:off x="1020233" y="28740100"/>
          <a:ext cx="17978967" cy="5207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dépenses de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12700</xdr:colOff>
      <xdr:row>167</xdr:row>
      <xdr:rowOff>59267</xdr:rowOff>
    </xdr:from>
    <xdr:to>
      <xdr:col>13</xdr:col>
      <xdr:colOff>12700</xdr:colOff>
      <xdr:row>170</xdr:row>
      <xdr:rowOff>33867</xdr:rowOff>
    </xdr:to>
    <xdr:sp macro="" textlink="">
      <xdr:nvSpPr>
        <xdr:cNvPr id="29" name="Rectangle à coins arrondis 28"/>
        <xdr:cNvSpPr/>
      </xdr:nvSpPr>
      <xdr:spPr>
        <a:xfrm>
          <a:off x="1041400" y="34069867"/>
          <a:ext cx="17970500" cy="5461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Evolution des dépenses de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5290</xdr:colOff>
      <xdr:row>194</xdr:row>
      <xdr:rowOff>114303</xdr:rowOff>
    </xdr:from>
    <xdr:to>
      <xdr:col>13</xdr:col>
      <xdr:colOff>50800</xdr:colOff>
      <xdr:row>197</xdr:row>
      <xdr:rowOff>76203</xdr:rowOff>
    </xdr:to>
    <xdr:sp macro="" textlink="">
      <xdr:nvSpPr>
        <xdr:cNvPr id="30" name="Rectangle à coins arrondis 29"/>
        <xdr:cNvSpPr/>
      </xdr:nvSpPr>
      <xdr:spPr>
        <a:xfrm>
          <a:off x="1033990" y="39268403"/>
          <a:ext cx="18016010" cy="5334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agents consacrés à la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1016001</xdr:colOff>
      <xdr:row>219</xdr:row>
      <xdr:rowOff>0</xdr:rowOff>
    </xdr:from>
    <xdr:to>
      <xdr:col>13</xdr:col>
      <xdr:colOff>12700</xdr:colOff>
      <xdr:row>221</xdr:row>
      <xdr:rowOff>152400</xdr:rowOff>
    </xdr:to>
    <xdr:sp macro="" textlink="">
      <xdr:nvSpPr>
        <xdr:cNvPr id="31" name="Rectangle à coins arrondis 30"/>
        <xdr:cNvSpPr/>
      </xdr:nvSpPr>
      <xdr:spPr>
        <a:xfrm>
          <a:off x="1016001" y="43916600"/>
          <a:ext cx="17995899" cy="5334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Ratios par kilomètres et habitants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au3" displayName="Tableau3" ref="B20:H25" totalsRowShown="0" headerRowDxfId="45" dataDxfId="44" tableBorderDxfId="43">
  <autoFilter ref="B20:H25"/>
  <tableColumns count="7">
    <tableColumn id="1" name="A" dataDxfId="42"/>
    <tableColumn id="2" name="DONNÉES GÉNÉRALES" dataDxfId="41"/>
    <tableColumn id="3" name="CA 2016" dataDxfId="19"/>
    <tableColumn id="4" name="CA 2017" dataDxfId="18"/>
    <tableColumn id="5" name="CA 2018" dataDxfId="17"/>
    <tableColumn id="7" name="BP 2019" dataDxfId="16"/>
    <tableColumn id="6" name="MOYENNES" dataDxfId="40">
      <calculatedColumnFormula>AVERAGE(Tableau3[[#This Row],[CA 2016]:[BP 2019]])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B27:H32" totalsRowShown="0" headerRowDxfId="39" dataDxfId="38">
  <autoFilter ref="B27:H32"/>
  <tableColumns count="7">
    <tableColumn id="1" name="B" dataDxfId="37"/>
    <tableColumn id="2" name="DONNÉES RESSOURCES HUMAINES" dataDxfId="36"/>
    <tableColumn id="3" name="CA 2016" dataDxfId="15">
      <calculatedColumnFormula>D25-D26-D27</calculatedColumnFormula>
    </tableColumn>
    <tableColumn id="4" name="CA 2017" dataDxfId="14"/>
    <tableColumn id="5" name="CA 2018" dataDxfId="13"/>
    <tableColumn id="7" name="BP 2019" dataDxfId="12"/>
    <tableColumn id="6" name="MOYENNES" dataDxfId="35">
      <calculatedColumnFormula>AVERAGE(Tableau6[[#This Row],[CA 2016]:[BP 2019]])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7" name="Tableau7" displayName="Tableau7" ref="B34:H47" totalsRowShown="0" headerRowDxfId="34" dataDxfId="33">
  <autoFilter ref="B34:H47"/>
  <tableColumns count="7">
    <tableColumn id="1" name="C" dataDxfId="32"/>
    <tableColumn id="2" name="DONNÉES FONCTIONNEMENT" dataDxfId="31"/>
    <tableColumn id="3" name="CA 2016" dataDxfId="11"/>
    <tableColumn id="4" name="CA 2017" dataDxfId="10"/>
    <tableColumn id="5" name="CA 2018" dataDxfId="9"/>
    <tableColumn id="7" name="BP 2019" dataDxfId="8"/>
    <tableColumn id="6" name="MOYENNES" dataDxfId="30">
      <calculatedColumnFormula>AVERAGE(Tableau7[[#This Row],[CA 2016]:[BP 2019]])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9" name="Tableau9" displayName="Tableau9" ref="B49:H60" totalsRowShown="0" dataDxfId="29">
  <autoFilter ref="B49:H60"/>
  <tableColumns count="7">
    <tableColumn id="1" name="D" dataDxfId="28"/>
    <tableColumn id="2" name="DONNÉES INVESTISSEMENT" dataDxfId="27"/>
    <tableColumn id="3" name="CA 2016" dataDxfId="7"/>
    <tableColumn id="4" name="CA 2017" dataDxfId="6"/>
    <tableColumn id="5" name="CA 2018" dataDxfId="5"/>
    <tableColumn id="7" name="BP 2019" dataDxfId="4"/>
    <tableColumn id="6" name="MOYENNES" dataDxfId="26">
      <calculatedColumnFormula>AVERAGE(Tableau9[[#This Row],[CA 2016]:[BP 2019]])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10" name="Tableau10" displayName="Tableau10" ref="B62:H66" totalsRowShown="0" headerRowDxfId="25" dataDxfId="24">
  <autoFilter ref="B62:H66"/>
  <tableColumns count="7">
    <tableColumn id="1" name="E" dataDxfId="23"/>
    <tableColumn id="2" name="REPARTITION DES INVESTISSEMENTS PAR TYPE DE VOIRIE " dataDxfId="22"/>
    <tableColumn id="3" name="CA 2016" dataDxfId="3">
      <calculatedColumnFormula>#REF!+D61+D62</calculatedColumnFormula>
    </tableColumn>
    <tableColumn id="4" name="CA 2017" dataDxfId="2"/>
    <tableColumn id="5" name="CA 2018" dataDxfId="1"/>
    <tableColumn id="7" name="BP 2019" dataDxfId="0"/>
    <tableColumn id="6" name="MOYENNES" dataDxfId="21">
      <calculatedColumnFormula>AVERAGE(Tableau10[[#This Row],[CA 2016]:[BP 2019]])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1" name="Tableau1" displayName="Tableau1" ref="B69:H114" totalsRowShown="0" headerRowDxfId="20">
  <autoFilter ref="B69:H114"/>
  <tableColumns count="7">
    <tableColumn id="1" name="F"/>
    <tableColumn id="2" name="CALCULS AUTOMATIQUES POUR GRAPHIQUES"/>
    <tableColumn id="3" name="CA 2016"/>
    <tableColumn id="4" name="CA 2017"/>
    <tableColumn id="5" name="CA 2018"/>
    <tableColumn id="7" name="BP 2019"/>
    <tableColumn id="6" name="MOYENNES">
      <calculatedColumnFormula>(D70+E70+F70)/3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J263"/>
  <sheetViews>
    <sheetView tabSelected="1" zoomScale="50" zoomScaleNormal="50" workbookViewId="0">
      <selection activeCell="N54" sqref="N54"/>
    </sheetView>
  </sheetViews>
  <sheetFormatPr baseColWidth="10" defaultRowHeight="14.5" x14ac:dyDescent="0.35"/>
  <cols>
    <col min="1" max="1" width="14.7265625" style="3" bestFit="1" customWidth="1"/>
    <col min="2" max="2" width="7.6328125" style="3" bestFit="1" customWidth="1"/>
    <col min="3" max="3" width="101.54296875" style="3" bestFit="1" customWidth="1"/>
    <col min="4" max="4" width="24.6328125" style="3" customWidth="1"/>
    <col min="5" max="5" width="24.36328125" style="3" customWidth="1"/>
    <col min="6" max="6" width="22.36328125" style="3" customWidth="1"/>
    <col min="7" max="7" width="17.54296875" style="3" bestFit="1" customWidth="1"/>
    <col min="8" max="8" width="21.26953125" style="3" bestFit="1" customWidth="1"/>
    <col min="9" max="9" width="17.36328125" style="3" bestFit="1" customWidth="1"/>
    <col min="10" max="16384" width="10.90625" style="3"/>
  </cols>
  <sheetData>
    <row r="7" spans="1:10" ht="23.5" x14ac:dyDescent="0.55000000000000004">
      <c r="C7" s="123" t="s">
        <v>34</v>
      </c>
      <c r="D7" s="123"/>
      <c r="E7" s="123"/>
      <c r="F7" s="123"/>
    </row>
    <row r="8" spans="1:10" ht="23.5" x14ac:dyDescent="0.55000000000000004">
      <c r="C8" s="124" t="s">
        <v>152</v>
      </c>
      <c r="D8" s="124"/>
      <c r="E8" s="124"/>
      <c r="F8" s="124"/>
    </row>
    <row r="11" spans="1:10" s="1" customFormat="1" ht="23.5" x14ac:dyDescent="0.55000000000000004">
      <c r="A11" s="123"/>
      <c r="B11" s="123"/>
      <c r="C11" s="123"/>
      <c r="D11" s="123"/>
      <c r="E11" s="123"/>
      <c r="F11" s="123"/>
      <c r="G11" s="123"/>
    </row>
    <row r="12" spans="1:10" s="1" customFormat="1" ht="23.5" x14ac:dyDescent="0.55000000000000004">
      <c r="A12" s="124"/>
      <c r="B12" s="124"/>
      <c r="C12" s="124"/>
      <c r="D12" s="124"/>
      <c r="E12" s="124"/>
      <c r="F12" s="124"/>
      <c r="G12" s="124"/>
    </row>
    <row r="13" spans="1:10" x14ac:dyDescent="0.35">
      <c r="A13" s="2"/>
      <c r="B13" s="2"/>
      <c r="C13" s="2"/>
      <c r="D13" s="2"/>
      <c r="E13" s="2"/>
      <c r="F13" s="2"/>
      <c r="G13" s="2"/>
    </row>
    <row r="14" spans="1:10" x14ac:dyDescent="0.35">
      <c r="A14" s="2"/>
      <c r="B14" s="2"/>
      <c r="C14" s="2"/>
      <c r="D14" s="2"/>
      <c r="E14" s="2"/>
      <c r="F14" s="2"/>
      <c r="G14" s="2"/>
    </row>
    <row r="16" spans="1:10" ht="23.5" x14ac:dyDescent="0.55000000000000004">
      <c r="I16" s="6"/>
      <c r="J16" s="6"/>
    </row>
    <row r="17" spans="1:17" ht="23.5" x14ac:dyDescent="0.55000000000000004">
      <c r="I17" s="7"/>
      <c r="J17" s="7"/>
    </row>
    <row r="19" spans="1:17" x14ac:dyDescent="0.35">
      <c r="I19" s="4" t="s">
        <v>182</v>
      </c>
    </row>
    <row r="20" spans="1:17" s="9" customFormat="1" ht="18.5" x14ac:dyDescent="0.45">
      <c r="B20" s="9" t="s">
        <v>6</v>
      </c>
      <c r="C20" s="9" t="s">
        <v>37</v>
      </c>
      <c r="D20" s="9" t="s">
        <v>38</v>
      </c>
      <c r="E20" s="9" t="s">
        <v>39</v>
      </c>
      <c r="F20" s="9" t="s">
        <v>153</v>
      </c>
      <c r="G20" s="9" t="s">
        <v>154</v>
      </c>
      <c r="H20" s="9" t="s">
        <v>36</v>
      </c>
      <c r="I20" s="126"/>
      <c r="J20" s="127"/>
      <c r="K20" s="127"/>
      <c r="L20" s="127"/>
      <c r="M20" s="127"/>
      <c r="N20" s="127"/>
      <c r="O20" s="127"/>
      <c r="P20" s="127"/>
      <c r="Q20" s="128"/>
    </row>
    <row r="21" spans="1:17" s="8" customFormat="1" ht="15.5" x14ac:dyDescent="0.35">
      <c r="A21" s="48"/>
      <c r="B21" s="8" t="s">
        <v>2</v>
      </c>
      <c r="C21" s="25" t="s">
        <v>1</v>
      </c>
      <c r="D21" s="81"/>
      <c r="E21" s="81"/>
      <c r="F21" s="81"/>
      <c r="G21" s="81"/>
      <c r="H21" s="53" t="e">
        <f>AVERAGE(Tableau3[[#This Row],[CA 2016]:[BP 2019]])</f>
        <v>#DIV/0!</v>
      </c>
      <c r="I21" s="129"/>
      <c r="J21" s="130"/>
      <c r="K21" s="130"/>
      <c r="L21" s="130"/>
      <c r="M21" s="130"/>
      <c r="N21" s="130"/>
      <c r="O21" s="130"/>
      <c r="P21" s="130"/>
      <c r="Q21" s="131"/>
    </row>
    <row r="22" spans="1:17" s="8" customFormat="1" ht="15.5" x14ac:dyDescent="0.35">
      <c r="A22" s="48"/>
      <c r="B22" s="8" t="s">
        <v>3</v>
      </c>
      <c r="C22" s="25" t="s">
        <v>43</v>
      </c>
      <c r="D22" s="81"/>
      <c r="E22" s="81"/>
      <c r="F22" s="81"/>
      <c r="G22" s="81"/>
      <c r="H22" s="53" t="e">
        <f>AVERAGE(Tableau3[[#This Row],[CA 2016]:[BP 2019]])</f>
        <v>#DIV/0!</v>
      </c>
      <c r="I22" s="129"/>
      <c r="J22" s="130"/>
      <c r="K22" s="130"/>
      <c r="L22" s="130"/>
      <c r="M22" s="130"/>
      <c r="N22" s="130"/>
      <c r="O22" s="130"/>
      <c r="P22" s="130"/>
      <c r="Q22" s="131"/>
    </row>
    <row r="23" spans="1:17" s="8" customFormat="1" ht="15.5" x14ac:dyDescent="0.35">
      <c r="A23" s="48"/>
      <c r="B23" s="8" t="s">
        <v>4</v>
      </c>
      <c r="C23" s="24" t="s">
        <v>44</v>
      </c>
      <c r="D23" s="81"/>
      <c r="E23" s="81"/>
      <c r="F23" s="81"/>
      <c r="G23" s="81"/>
      <c r="H23" s="53" t="e">
        <f>AVERAGE(Tableau3[[#This Row],[CA 2016]:[BP 2019]])</f>
        <v>#DIV/0!</v>
      </c>
      <c r="I23" s="129"/>
      <c r="J23" s="130"/>
      <c r="K23" s="130"/>
      <c r="L23" s="130"/>
      <c r="M23" s="130"/>
      <c r="N23" s="130"/>
      <c r="O23" s="130"/>
      <c r="P23" s="130"/>
      <c r="Q23" s="131"/>
    </row>
    <row r="24" spans="1:17" s="8" customFormat="1" ht="15.5" x14ac:dyDescent="0.35">
      <c r="A24" s="48"/>
      <c r="B24" s="8" t="s">
        <v>45</v>
      </c>
      <c r="C24" s="125" t="s">
        <v>175</v>
      </c>
      <c r="D24" s="81"/>
      <c r="E24" s="81"/>
      <c r="F24" s="81"/>
      <c r="G24" s="81"/>
      <c r="H24" s="53" t="e">
        <f>AVERAGE(Tableau3[[#This Row],[CA 2016]:[BP 2019]])</f>
        <v>#DIV/0!</v>
      </c>
      <c r="I24" s="129"/>
      <c r="J24" s="130"/>
      <c r="K24" s="130"/>
      <c r="L24" s="130"/>
      <c r="M24" s="130"/>
      <c r="N24" s="130"/>
      <c r="O24" s="130"/>
      <c r="P24" s="130"/>
      <c r="Q24" s="131"/>
    </row>
    <row r="25" spans="1:17" s="8" customFormat="1" ht="15.5" x14ac:dyDescent="0.35">
      <c r="A25" s="48"/>
      <c r="B25" s="8" t="s">
        <v>5</v>
      </c>
      <c r="C25" s="24" t="s">
        <v>46</v>
      </c>
      <c r="D25" s="81"/>
      <c r="E25" s="81"/>
      <c r="F25" s="81"/>
      <c r="G25" s="81"/>
      <c r="H25" s="53" t="e">
        <f>AVERAGE(Tableau3[[#This Row],[CA 2016]:[BP 2019]])</f>
        <v>#DIV/0!</v>
      </c>
      <c r="I25" s="129"/>
      <c r="J25" s="130"/>
      <c r="K25" s="130"/>
      <c r="L25" s="130"/>
      <c r="M25" s="130"/>
      <c r="N25" s="130"/>
      <c r="O25" s="130"/>
      <c r="P25" s="130"/>
      <c r="Q25" s="131"/>
    </row>
    <row r="26" spans="1:17" s="8" customFormat="1" ht="15.5" x14ac:dyDescent="0.35">
      <c r="A26" s="48"/>
      <c r="B26" s="15"/>
      <c r="C26" s="15"/>
      <c r="D26" s="141"/>
      <c r="E26" s="141"/>
      <c r="F26" s="141"/>
      <c r="G26" s="141"/>
      <c r="I26" s="129"/>
      <c r="J26" s="130"/>
      <c r="K26" s="130"/>
      <c r="L26" s="130"/>
      <c r="M26" s="130"/>
      <c r="N26" s="130"/>
      <c r="O26" s="130"/>
      <c r="P26" s="130"/>
      <c r="Q26" s="131"/>
    </row>
    <row r="27" spans="1:17" s="8" customFormat="1" ht="18.5" x14ac:dyDescent="0.45">
      <c r="A27" s="48"/>
      <c r="B27" s="9" t="s">
        <v>7</v>
      </c>
      <c r="C27" s="9" t="s">
        <v>35</v>
      </c>
      <c r="D27" s="142" t="s">
        <v>38</v>
      </c>
      <c r="E27" s="142" t="s">
        <v>39</v>
      </c>
      <c r="F27" s="142" t="s">
        <v>153</v>
      </c>
      <c r="G27" s="142" t="s">
        <v>154</v>
      </c>
      <c r="H27" s="9" t="s">
        <v>36</v>
      </c>
      <c r="I27" s="129"/>
      <c r="J27" s="130"/>
      <c r="K27" s="130"/>
      <c r="L27" s="130"/>
      <c r="M27" s="130"/>
      <c r="N27" s="130"/>
      <c r="O27" s="130"/>
      <c r="P27" s="130"/>
      <c r="Q27" s="131"/>
    </row>
    <row r="28" spans="1:17" s="8" customFormat="1" ht="15.5" x14ac:dyDescent="0.35">
      <c r="A28" s="48"/>
      <c r="B28" s="8" t="s">
        <v>8</v>
      </c>
      <c r="C28" s="24" t="s">
        <v>47</v>
      </c>
      <c r="D28" s="82"/>
      <c r="E28" s="82"/>
      <c r="F28" s="82"/>
      <c r="G28" s="82"/>
      <c r="H28" s="52" t="e">
        <f>AVERAGE(Tableau6[[#This Row],[CA 2016]:[BP 2019]])</f>
        <v>#DIV/0!</v>
      </c>
      <c r="I28" s="129"/>
      <c r="J28" s="130"/>
      <c r="K28" s="130"/>
      <c r="L28" s="130"/>
      <c r="M28" s="130"/>
      <c r="N28" s="130"/>
      <c r="O28" s="130"/>
      <c r="P28" s="130"/>
      <c r="Q28" s="131"/>
    </row>
    <row r="29" spans="1:17" s="8" customFormat="1" ht="15.5" x14ac:dyDescent="0.35">
      <c r="A29" s="48"/>
      <c r="B29" s="8" t="s">
        <v>9</v>
      </c>
      <c r="C29" s="24" t="s">
        <v>173</v>
      </c>
      <c r="D29" s="82"/>
      <c r="E29" s="82"/>
      <c r="F29" s="82"/>
      <c r="G29" s="82"/>
      <c r="H29" s="52" t="e">
        <f>AVERAGE(Tableau6[[#This Row],[CA 2016]:[BP 2019]])</f>
        <v>#DIV/0!</v>
      </c>
      <c r="I29" s="129"/>
      <c r="J29" s="130"/>
      <c r="K29" s="130"/>
      <c r="L29" s="130"/>
      <c r="M29" s="130"/>
      <c r="N29" s="130"/>
      <c r="O29" s="130"/>
      <c r="P29" s="130"/>
      <c r="Q29" s="131"/>
    </row>
    <row r="30" spans="1:17" s="8" customFormat="1" ht="15.5" x14ac:dyDescent="0.35">
      <c r="A30" s="48"/>
      <c r="B30" s="8" t="s">
        <v>48</v>
      </c>
      <c r="C30" s="125" t="s">
        <v>176</v>
      </c>
      <c r="D30" s="82"/>
      <c r="E30" s="82"/>
      <c r="F30" s="82"/>
      <c r="G30" s="82"/>
      <c r="H30" s="52" t="e">
        <f>AVERAGE(Tableau6[[#This Row],[CA 2016]:[BP 2019]])</f>
        <v>#DIV/0!</v>
      </c>
      <c r="I30" s="129"/>
      <c r="J30" s="130"/>
      <c r="K30" s="130"/>
      <c r="L30" s="130"/>
      <c r="M30" s="130"/>
      <c r="N30" s="130"/>
      <c r="O30" s="130"/>
      <c r="P30" s="130"/>
      <c r="Q30" s="131"/>
    </row>
    <row r="31" spans="1:17" s="8" customFormat="1" ht="15.5" x14ac:dyDescent="0.35">
      <c r="A31" s="48"/>
      <c r="B31" s="8" t="s">
        <v>49</v>
      </c>
      <c r="C31" s="24" t="s">
        <v>177</v>
      </c>
      <c r="D31" s="82"/>
      <c r="E31" s="82"/>
      <c r="F31" s="82"/>
      <c r="G31" s="82"/>
      <c r="H31" s="52" t="e">
        <f>AVERAGE(Tableau6[[#This Row],[CA 2016]:[BP 2019]])</f>
        <v>#DIV/0!</v>
      </c>
      <c r="I31" s="129"/>
      <c r="J31" s="130"/>
      <c r="K31" s="130"/>
      <c r="L31" s="130"/>
      <c r="M31" s="130"/>
      <c r="N31" s="130"/>
      <c r="O31" s="130"/>
      <c r="P31" s="130"/>
      <c r="Q31" s="131"/>
    </row>
    <row r="32" spans="1:17" s="8" customFormat="1" ht="15.5" x14ac:dyDescent="0.35">
      <c r="A32" s="48"/>
      <c r="B32" s="40" t="s">
        <v>50</v>
      </c>
      <c r="C32" s="41" t="s">
        <v>174</v>
      </c>
      <c r="D32" s="143">
        <f t="shared" ref="D32:G32" si="0">D29-D30-D31</f>
        <v>0</v>
      </c>
      <c r="E32" s="143">
        <f t="shared" si="0"/>
        <v>0</v>
      </c>
      <c r="F32" s="143">
        <f t="shared" si="0"/>
        <v>0</v>
      </c>
      <c r="G32" s="143">
        <f t="shared" si="0"/>
        <v>0</v>
      </c>
      <c r="H32" s="54">
        <f>AVERAGE(Tableau6[[#This Row],[CA 2016]:[BP 2019]])</f>
        <v>0</v>
      </c>
      <c r="I32" s="129"/>
      <c r="J32" s="130"/>
      <c r="K32" s="130"/>
      <c r="L32" s="130"/>
      <c r="M32" s="130"/>
      <c r="N32" s="130"/>
      <c r="O32" s="130"/>
      <c r="P32" s="130"/>
      <c r="Q32" s="131"/>
    </row>
    <row r="33" spans="1:17" s="8" customFormat="1" ht="15.5" x14ac:dyDescent="0.35">
      <c r="A33" s="48"/>
      <c r="D33" s="130"/>
      <c r="E33" s="130"/>
      <c r="F33" s="130"/>
      <c r="G33" s="130"/>
      <c r="I33" s="129"/>
      <c r="J33" s="130"/>
      <c r="K33" s="130"/>
      <c r="L33" s="130"/>
      <c r="M33" s="130"/>
      <c r="N33" s="130"/>
      <c r="O33" s="130"/>
      <c r="P33" s="130"/>
      <c r="Q33" s="131"/>
    </row>
    <row r="34" spans="1:17" s="8" customFormat="1" ht="18.5" x14ac:dyDescent="0.45">
      <c r="A34" s="48"/>
      <c r="B34" s="9" t="s">
        <v>10</v>
      </c>
      <c r="C34" s="9" t="s">
        <v>40</v>
      </c>
      <c r="D34" s="142" t="s">
        <v>38</v>
      </c>
      <c r="E34" s="142" t="s">
        <v>39</v>
      </c>
      <c r="F34" s="142" t="s">
        <v>153</v>
      </c>
      <c r="G34" s="142" t="s">
        <v>154</v>
      </c>
      <c r="H34" s="9" t="s">
        <v>36</v>
      </c>
      <c r="I34" s="129"/>
      <c r="J34" s="130"/>
      <c r="K34" s="130"/>
      <c r="L34" s="130"/>
      <c r="M34" s="130"/>
      <c r="N34" s="130"/>
      <c r="O34" s="130"/>
      <c r="P34" s="130"/>
      <c r="Q34" s="131"/>
    </row>
    <row r="35" spans="1:17" s="8" customFormat="1" ht="15.5" x14ac:dyDescent="0.35">
      <c r="B35" s="8" t="s">
        <v>11</v>
      </c>
      <c r="C35" s="24" t="s">
        <v>52</v>
      </c>
      <c r="D35" s="83"/>
      <c r="E35" s="83"/>
      <c r="F35" s="83"/>
      <c r="G35" s="83"/>
      <c r="H35" s="34" t="e">
        <f>AVERAGE(Tableau7[[#This Row],[CA 2016]:[BP 2019]])</f>
        <v>#DIV/0!</v>
      </c>
      <c r="I35" s="129"/>
      <c r="J35" s="130"/>
      <c r="K35" s="130"/>
      <c r="L35" s="130"/>
      <c r="M35" s="130"/>
      <c r="N35" s="130"/>
      <c r="O35" s="130"/>
      <c r="P35" s="130"/>
      <c r="Q35" s="131"/>
    </row>
    <row r="36" spans="1:17" s="8" customFormat="1" ht="15.5" x14ac:dyDescent="0.35">
      <c r="B36" s="8" t="s">
        <v>12</v>
      </c>
      <c r="C36" s="24" t="s">
        <v>53</v>
      </c>
      <c r="D36" s="83"/>
      <c r="E36" s="83"/>
      <c r="F36" s="83"/>
      <c r="G36" s="83"/>
      <c r="H36" s="34" t="e">
        <f>AVERAGE(Tableau7[[#This Row],[CA 2016]:[BP 2019]])</f>
        <v>#DIV/0!</v>
      </c>
      <c r="I36" s="129"/>
      <c r="J36" s="130"/>
      <c r="K36" s="130"/>
      <c r="L36" s="130"/>
      <c r="M36" s="130"/>
      <c r="N36" s="130"/>
      <c r="O36" s="130"/>
      <c r="P36" s="130"/>
      <c r="Q36" s="131"/>
    </row>
    <row r="37" spans="1:17" s="8" customFormat="1" ht="15.5" x14ac:dyDescent="0.35">
      <c r="B37" s="8" t="s">
        <v>13</v>
      </c>
      <c r="C37" s="24" t="s">
        <v>54</v>
      </c>
      <c r="D37" s="83"/>
      <c r="E37" s="83"/>
      <c r="F37" s="83"/>
      <c r="G37" s="83"/>
      <c r="H37" s="34" t="e">
        <f>AVERAGE(Tableau7[[#This Row],[CA 2016]:[BP 2019]])</f>
        <v>#DIV/0!</v>
      </c>
      <c r="I37" s="129"/>
      <c r="J37" s="130"/>
      <c r="K37" s="130"/>
      <c r="L37" s="130"/>
      <c r="M37" s="130"/>
      <c r="N37" s="130"/>
      <c r="O37" s="130"/>
      <c r="P37" s="130"/>
      <c r="Q37" s="131"/>
    </row>
    <row r="38" spans="1:17" s="8" customFormat="1" ht="15.5" x14ac:dyDescent="0.35">
      <c r="A38" s="48"/>
      <c r="B38" s="8" t="s">
        <v>14</v>
      </c>
      <c r="C38" s="24" t="s">
        <v>55</v>
      </c>
      <c r="D38" s="83"/>
      <c r="E38" s="83"/>
      <c r="F38" s="83"/>
      <c r="G38" s="83"/>
      <c r="H38" s="34" t="e">
        <f>AVERAGE(Tableau7[[#This Row],[CA 2016]:[BP 2019]])</f>
        <v>#DIV/0!</v>
      </c>
      <c r="I38" s="129"/>
      <c r="J38" s="130"/>
      <c r="K38" s="130"/>
      <c r="L38" s="130"/>
      <c r="M38" s="130"/>
      <c r="N38" s="130"/>
      <c r="O38" s="130"/>
      <c r="P38" s="130"/>
      <c r="Q38" s="131"/>
    </row>
    <row r="39" spans="1:17" s="8" customFormat="1" ht="18.5" customHeight="1" x14ac:dyDescent="0.35">
      <c r="A39" s="48"/>
      <c r="B39" s="37" t="s">
        <v>15</v>
      </c>
      <c r="C39" s="38" t="s">
        <v>56</v>
      </c>
      <c r="D39" s="144">
        <f>D30*D37</f>
        <v>0</v>
      </c>
      <c r="E39" s="144">
        <f t="shared" ref="E39:F39" si="1">E30*E37</f>
        <v>0</v>
      </c>
      <c r="F39" s="144">
        <f t="shared" si="1"/>
        <v>0</v>
      </c>
      <c r="G39" s="144">
        <f>G30*G37</f>
        <v>0</v>
      </c>
      <c r="H39" s="39">
        <f>AVERAGE(Tableau7[[#This Row],[CA 2016]:[BP 2019]])</f>
        <v>0</v>
      </c>
      <c r="I39" s="129"/>
      <c r="J39" s="130"/>
      <c r="K39" s="130"/>
      <c r="L39" s="130"/>
      <c r="M39" s="130"/>
      <c r="N39" s="130"/>
      <c r="O39" s="130"/>
      <c r="P39" s="130"/>
      <c r="Q39" s="131"/>
    </row>
    <row r="40" spans="1:17" s="8" customFormat="1" ht="15.5" x14ac:dyDescent="0.35">
      <c r="A40" s="48"/>
      <c r="B40" s="37" t="s">
        <v>16</v>
      </c>
      <c r="C40" s="38" t="s">
        <v>57</v>
      </c>
      <c r="D40" s="144">
        <f>D31*D38</f>
        <v>0</v>
      </c>
      <c r="E40" s="144">
        <f t="shared" ref="E40:F40" si="2">E31*E38</f>
        <v>0</v>
      </c>
      <c r="F40" s="144">
        <f t="shared" si="2"/>
        <v>0</v>
      </c>
      <c r="G40" s="144">
        <f>G31*G38</f>
        <v>0</v>
      </c>
      <c r="H40" s="39">
        <f>AVERAGE(Tableau7[[#This Row],[CA 2016]:[BP 2019]])</f>
        <v>0</v>
      </c>
      <c r="I40" s="129"/>
      <c r="J40" s="130"/>
      <c r="K40" s="130"/>
      <c r="L40" s="130"/>
      <c r="M40" s="130"/>
      <c r="N40" s="130"/>
      <c r="O40" s="130"/>
      <c r="P40" s="130"/>
      <c r="Q40" s="131"/>
    </row>
    <row r="41" spans="1:17" s="8" customFormat="1" ht="15.5" x14ac:dyDescent="0.35">
      <c r="A41" s="48"/>
      <c r="B41" s="84" t="s">
        <v>17</v>
      </c>
      <c r="C41" s="84" t="s">
        <v>169</v>
      </c>
      <c r="D41" s="83"/>
      <c r="E41" s="83"/>
      <c r="F41" s="83"/>
      <c r="G41" s="83"/>
      <c r="H41" s="83" t="e">
        <f>AVERAGE(Tableau7[[#This Row],[CA 2016]:[BP 2019]])</f>
        <v>#DIV/0!</v>
      </c>
      <c r="I41" s="129"/>
      <c r="J41" s="130"/>
      <c r="K41" s="130"/>
      <c r="L41" s="130"/>
      <c r="M41" s="130"/>
      <c r="N41" s="130"/>
      <c r="O41" s="130"/>
      <c r="P41" s="130"/>
      <c r="Q41" s="131"/>
    </row>
    <row r="42" spans="1:17" s="8" customFormat="1" ht="15.5" x14ac:dyDescent="0.35">
      <c r="B42" s="24" t="s">
        <v>18</v>
      </c>
      <c r="C42" s="24" t="s">
        <v>58</v>
      </c>
      <c r="D42" s="145"/>
      <c r="E42" s="145"/>
      <c r="F42" s="145"/>
      <c r="G42" s="145"/>
      <c r="H42" s="121" t="e">
        <f>AVERAGE(Tableau7[[#This Row],[CA 2016]:[BP 2019]])</f>
        <v>#DIV/0!</v>
      </c>
      <c r="I42" s="129"/>
      <c r="J42" s="130"/>
      <c r="K42" s="130"/>
      <c r="L42" s="130"/>
      <c r="M42" s="130"/>
      <c r="N42" s="130"/>
      <c r="O42" s="130"/>
      <c r="P42" s="130"/>
      <c r="Q42" s="131"/>
    </row>
    <row r="43" spans="1:17" s="8" customFormat="1" ht="15.5" x14ac:dyDescent="0.35">
      <c r="B43" s="83" t="s">
        <v>19</v>
      </c>
      <c r="C43" s="83" t="s">
        <v>59</v>
      </c>
      <c r="D43" s="83"/>
      <c r="E43" s="83"/>
      <c r="F43" s="83"/>
      <c r="G43" s="83"/>
      <c r="H43" s="83" t="e">
        <f>AVERAGE(Tableau7[[#This Row],[CA 2016]:[BP 2019]])</f>
        <v>#DIV/0!</v>
      </c>
      <c r="I43" s="129"/>
      <c r="J43" s="130"/>
      <c r="K43" s="130"/>
      <c r="L43" s="130"/>
      <c r="M43" s="130"/>
      <c r="N43" s="130"/>
      <c r="O43" s="130"/>
      <c r="P43" s="130"/>
      <c r="Q43" s="131"/>
    </row>
    <row r="44" spans="1:17" s="8" customFormat="1" ht="15.5" x14ac:dyDescent="0.35">
      <c r="A44" s="48"/>
      <c r="B44" s="37" t="s">
        <v>20</v>
      </c>
      <c r="C44" s="38" t="s">
        <v>178</v>
      </c>
      <c r="D44" s="144">
        <f>D45+D46+D47</f>
        <v>0</v>
      </c>
      <c r="E44" s="144">
        <f t="shared" ref="E44:F44" si="3">E45+E46+E47</f>
        <v>0</v>
      </c>
      <c r="F44" s="144">
        <f t="shared" si="3"/>
        <v>0</v>
      </c>
      <c r="G44" s="144">
        <f>G45+G46+G47</f>
        <v>0</v>
      </c>
      <c r="H44" s="39">
        <f>AVERAGE(Tableau7[[#This Row],[CA 2016]:[BP 2019]])</f>
        <v>0</v>
      </c>
      <c r="I44" s="129"/>
      <c r="J44" s="130"/>
      <c r="K44" s="130"/>
      <c r="L44" s="130"/>
      <c r="M44" s="130"/>
      <c r="N44" s="130"/>
      <c r="O44" s="130"/>
      <c r="P44" s="130"/>
      <c r="Q44" s="131"/>
    </row>
    <row r="45" spans="1:17" s="8" customFormat="1" ht="15.5" x14ac:dyDescent="0.35">
      <c r="B45" s="37" t="s">
        <v>21</v>
      </c>
      <c r="C45" s="55" t="s">
        <v>60</v>
      </c>
      <c r="D45" s="144">
        <f>D40</f>
        <v>0</v>
      </c>
      <c r="E45" s="144">
        <f t="shared" ref="E45:F45" si="4">E40</f>
        <v>0</v>
      </c>
      <c r="F45" s="144">
        <f t="shared" si="4"/>
        <v>0</v>
      </c>
      <c r="G45" s="144">
        <f>G40</f>
        <v>0</v>
      </c>
      <c r="H45" s="39">
        <f>AVERAGE(Tableau7[[#This Row],[CA 2016]:[BP 2019]])</f>
        <v>0</v>
      </c>
      <c r="I45" s="129"/>
      <c r="J45" s="130"/>
      <c r="K45" s="130"/>
      <c r="L45" s="130"/>
      <c r="M45" s="130"/>
      <c r="N45" s="130"/>
      <c r="O45" s="130"/>
      <c r="P45" s="130"/>
      <c r="Q45" s="131"/>
    </row>
    <row r="46" spans="1:17" s="8" customFormat="1" ht="15.5" x14ac:dyDescent="0.35">
      <c r="B46" s="24" t="s">
        <v>33</v>
      </c>
      <c r="C46" s="24" t="s">
        <v>61</v>
      </c>
      <c r="D46" s="145"/>
      <c r="E46" s="145"/>
      <c r="F46" s="145"/>
      <c r="G46" s="145"/>
      <c r="H46" s="121" t="e">
        <f>AVERAGE(Tableau7[[#This Row],[CA 2016]:[BP 2019]])</f>
        <v>#DIV/0!</v>
      </c>
      <c r="I46" s="129"/>
      <c r="J46" s="130"/>
      <c r="K46" s="130"/>
      <c r="L46" s="130"/>
      <c r="M46" s="130"/>
      <c r="N46" s="130"/>
      <c r="O46" s="130"/>
      <c r="P46" s="130"/>
      <c r="Q46" s="131"/>
    </row>
    <row r="47" spans="1:17" s="8" customFormat="1" ht="15.5" x14ac:dyDescent="0.35">
      <c r="B47" s="83" t="s">
        <v>170</v>
      </c>
      <c r="C47" s="83" t="s">
        <v>62</v>
      </c>
      <c r="D47" s="83"/>
      <c r="E47" s="83"/>
      <c r="F47" s="83"/>
      <c r="G47" s="83"/>
      <c r="H47" s="83" t="e">
        <f>AVERAGE(Tableau7[[#This Row],[CA 2016]:[BP 2019]])</f>
        <v>#DIV/0!</v>
      </c>
      <c r="I47" s="129"/>
      <c r="J47" s="130"/>
      <c r="K47" s="130"/>
      <c r="L47" s="130"/>
      <c r="M47" s="130"/>
      <c r="N47" s="130"/>
      <c r="O47" s="130"/>
      <c r="P47" s="130"/>
      <c r="Q47" s="131"/>
    </row>
    <row r="48" spans="1:17" x14ac:dyDescent="0.35">
      <c r="D48" s="133"/>
      <c r="E48" s="133"/>
      <c r="F48" s="133"/>
      <c r="G48" s="146"/>
      <c r="I48" s="132"/>
      <c r="J48" s="133"/>
      <c r="K48" s="133"/>
      <c r="L48" s="133"/>
      <c r="M48" s="133"/>
      <c r="N48" s="133"/>
      <c r="O48" s="133"/>
      <c r="P48" s="133"/>
      <c r="Q48" s="134"/>
    </row>
    <row r="49" spans="1:17" ht="18.5" x14ac:dyDescent="0.45">
      <c r="B49" s="9" t="s">
        <v>22</v>
      </c>
      <c r="C49" s="9" t="s">
        <v>41</v>
      </c>
      <c r="D49" s="142" t="s">
        <v>38</v>
      </c>
      <c r="E49" s="142" t="s">
        <v>39</v>
      </c>
      <c r="F49" s="142" t="s">
        <v>153</v>
      </c>
      <c r="G49" s="142" t="s">
        <v>154</v>
      </c>
      <c r="H49" s="9" t="s">
        <v>36</v>
      </c>
      <c r="I49" s="132"/>
      <c r="J49" s="133"/>
      <c r="K49" s="133"/>
      <c r="L49" s="133"/>
      <c r="M49" s="133"/>
      <c r="N49" s="133"/>
      <c r="O49" s="133"/>
      <c r="P49" s="133"/>
      <c r="Q49" s="134"/>
    </row>
    <row r="50" spans="1:17" ht="15.5" x14ac:dyDescent="0.35">
      <c r="B50" s="10" t="s">
        <v>23</v>
      </c>
      <c r="C50" s="26" t="s">
        <v>63</v>
      </c>
      <c r="D50" s="84"/>
      <c r="E50" s="84"/>
      <c r="F50" s="84"/>
      <c r="G50" s="84"/>
      <c r="H50" s="32" t="e">
        <f>AVERAGE(Tableau9[[#This Row],[CA 2016]:[BP 2019]])</f>
        <v>#DIV/0!</v>
      </c>
      <c r="I50" s="132"/>
      <c r="J50" s="133"/>
      <c r="K50" s="133"/>
      <c r="L50" s="133"/>
      <c r="M50" s="133"/>
      <c r="N50" s="133"/>
      <c r="O50" s="133"/>
      <c r="P50" s="133"/>
      <c r="Q50" s="134"/>
    </row>
    <row r="51" spans="1:17" ht="15.5" x14ac:dyDescent="0.35">
      <c r="B51" s="10" t="s">
        <v>24</v>
      </c>
      <c r="C51" s="26" t="s">
        <v>64</v>
      </c>
      <c r="D51" s="84"/>
      <c r="E51" s="84"/>
      <c r="F51" s="84"/>
      <c r="G51" s="84"/>
      <c r="H51" s="33" t="e">
        <f>AVERAGE(Tableau9[[#This Row],[CA 2016]:[BP 2019]])</f>
        <v>#DIV/0!</v>
      </c>
      <c r="I51" s="132"/>
      <c r="J51" s="133"/>
      <c r="K51" s="133"/>
      <c r="L51" s="133"/>
      <c r="M51" s="133"/>
      <c r="N51" s="133"/>
      <c r="O51" s="133"/>
      <c r="P51" s="133"/>
      <c r="Q51" s="134"/>
    </row>
    <row r="52" spans="1:17" ht="15.5" x14ac:dyDescent="0.35">
      <c r="A52" s="20"/>
      <c r="B52" s="42" t="s">
        <v>25</v>
      </c>
      <c r="C52" s="43" t="s">
        <v>65</v>
      </c>
      <c r="D52" s="147">
        <f>D50+D51</f>
        <v>0</v>
      </c>
      <c r="E52" s="147">
        <f t="shared" ref="E52:F52" si="5">E50+E51</f>
        <v>0</v>
      </c>
      <c r="F52" s="147">
        <f t="shared" si="5"/>
        <v>0</v>
      </c>
      <c r="G52" s="147">
        <f>G50+G51</f>
        <v>0</v>
      </c>
      <c r="H52" s="44">
        <f>AVERAGE(Tableau9[[#This Row],[CA 2016]:[BP 2019]])</f>
        <v>0</v>
      </c>
      <c r="I52" s="132"/>
      <c r="J52" s="133"/>
      <c r="K52" s="133"/>
      <c r="L52" s="133"/>
      <c r="M52" s="133"/>
      <c r="N52" s="133"/>
      <c r="O52" s="133"/>
      <c r="P52" s="133"/>
      <c r="Q52" s="134"/>
    </row>
    <row r="53" spans="1:17" ht="15.5" x14ac:dyDescent="0.35">
      <c r="B53" s="10" t="s">
        <v>26</v>
      </c>
      <c r="C53" s="26" t="s">
        <v>66</v>
      </c>
      <c r="D53" s="84"/>
      <c r="E53" s="84"/>
      <c r="F53" s="84"/>
      <c r="G53" s="84"/>
      <c r="H53" s="33" t="e">
        <f>AVERAGE(Tableau9[[#This Row],[CA 2016]:[BP 2019]])</f>
        <v>#DIV/0!</v>
      </c>
      <c r="I53" s="132"/>
      <c r="J53" s="133"/>
      <c r="K53" s="133"/>
      <c r="L53" s="133"/>
      <c r="M53" s="133"/>
      <c r="N53" s="133"/>
      <c r="O53" s="133"/>
      <c r="P53" s="133"/>
      <c r="Q53" s="134"/>
    </row>
    <row r="54" spans="1:17" ht="15.5" x14ac:dyDescent="0.35">
      <c r="B54" s="27" t="s">
        <v>67</v>
      </c>
      <c r="C54" s="26" t="s">
        <v>179</v>
      </c>
      <c r="D54" s="85"/>
      <c r="E54" s="85"/>
      <c r="F54" s="85"/>
      <c r="G54" s="85"/>
      <c r="H54" s="36" t="e">
        <f>AVERAGE(Tableau9[[#This Row],[CA 2016]:[BP 2019]])</f>
        <v>#DIV/0!</v>
      </c>
      <c r="I54" s="132"/>
      <c r="J54" s="133"/>
      <c r="K54" s="133"/>
      <c r="L54" s="133"/>
      <c r="M54" s="133"/>
      <c r="N54" s="133"/>
      <c r="O54" s="133"/>
      <c r="P54" s="133"/>
      <c r="Q54" s="134"/>
    </row>
    <row r="55" spans="1:17" ht="15.5" x14ac:dyDescent="0.35">
      <c r="B55" s="27" t="s">
        <v>68</v>
      </c>
      <c r="C55" s="26" t="s">
        <v>180</v>
      </c>
      <c r="D55" s="85"/>
      <c r="E55" s="85"/>
      <c r="F55" s="85"/>
      <c r="G55" s="85"/>
      <c r="H55" s="30" t="e">
        <f>AVERAGE(Tableau9[[#This Row],[CA 2016]:[BP 2019]])</f>
        <v>#DIV/0!</v>
      </c>
      <c r="I55" s="132"/>
      <c r="J55" s="133"/>
      <c r="K55" s="133"/>
      <c r="L55" s="133"/>
      <c r="M55" s="133"/>
      <c r="N55" s="133"/>
      <c r="O55" s="133"/>
      <c r="P55" s="133"/>
      <c r="Q55" s="134"/>
    </row>
    <row r="56" spans="1:17" ht="15.5" x14ac:dyDescent="0.35">
      <c r="B56" s="27" t="s">
        <v>69</v>
      </c>
      <c r="C56" s="26" t="s">
        <v>181</v>
      </c>
      <c r="D56" s="85"/>
      <c r="E56" s="85"/>
      <c r="F56" s="85"/>
      <c r="G56" s="85"/>
      <c r="H56" s="36" t="e">
        <f>AVERAGE(Tableau9[[#This Row],[CA 2016]:[BP 2019]])</f>
        <v>#DIV/0!</v>
      </c>
      <c r="I56" s="132"/>
      <c r="J56" s="133"/>
      <c r="K56" s="133"/>
      <c r="L56" s="133"/>
      <c r="M56" s="133"/>
      <c r="N56" s="133"/>
      <c r="O56" s="133"/>
      <c r="P56" s="133"/>
      <c r="Q56" s="134"/>
    </row>
    <row r="57" spans="1:17" ht="15.5" x14ac:dyDescent="0.35">
      <c r="B57" s="10" t="s">
        <v>70</v>
      </c>
      <c r="C57" s="26" t="s">
        <v>0</v>
      </c>
      <c r="D57" s="84"/>
      <c r="E57" s="84"/>
      <c r="F57" s="84"/>
      <c r="G57" s="84"/>
      <c r="H57" s="33" t="e">
        <f>AVERAGE(Tableau9[[#This Row],[CA 2016]:[BP 2019]])</f>
        <v>#DIV/0!</v>
      </c>
      <c r="I57" s="132"/>
      <c r="J57" s="133"/>
      <c r="K57" s="133"/>
      <c r="L57" s="133"/>
      <c r="M57" s="133"/>
      <c r="N57" s="133"/>
      <c r="O57" s="133"/>
      <c r="P57" s="133"/>
      <c r="Q57" s="134"/>
    </row>
    <row r="58" spans="1:17" ht="15.5" x14ac:dyDescent="0.35">
      <c r="B58" s="10" t="s">
        <v>86</v>
      </c>
      <c r="C58" s="26" t="s">
        <v>72</v>
      </c>
      <c r="D58" s="84"/>
      <c r="E58" s="84"/>
      <c r="F58" s="84"/>
      <c r="G58" s="84"/>
      <c r="H58" s="32" t="e">
        <f>AVERAGE(Tableau9[[#This Row],[CA 2016]:[BP 2019]])</f>
        <v>#DIV/0!</v>
      </c>
      <c r="I58" s="132"/>
      <c r="J58" s="133"/>
      <c r="K58" s="133"/>
      <c r="L58" s="133"/>
      <c r="M58" s="133"/>
      <c r="N58" s="133"/>
      <c r="O58" s="133"/>
      <c r="P58" s="133"/>
      <c r="Q58" s="134"/>
    </row>
    <row r="59" spans="1:17" ht="15.5" x14ac:dyDescent="0.35">
      <c r="B59" s="10" t="s">
        <v>87</v>
      </c>
      <c r="C59" s="26" t="s">
        <v>73</v>
      </c>
      <c r="D59" s="84"/>
      <c r="E59" s="84"/>
      <c r="F59" s="84"/>
      <c r="G59" s="84"/>
      <c r="H59" s="33" t="e">
        <f>AVERAGE(Tableau9[[#This Row],[CA 2016]:[BP 2019]])</f>
        <v>#DIV/0!</v>
      </c>
      <c r="I59" s="132"/>
      <c r="J59" s="133"/>
      <c r="K59" s="133"/>
      <c r="L59" s="133"/>
      <c r="M59" s="133"/>
      <c r="N59" s="133"/>
      <c r="O59" s="133"/>
      <c r="P59" s="133"/>
      <c r="Q59" s="134"/>
    </row>
    <row r="60" spans="1:17" ht="15.5" x14ac:dyDescent="0.35">
      <c r="A60" s="20"/>
      <c r="B60" s="42" t="s">
        <v>88</v>
      </c>
      <c r="C60" s="45" t="s">
        <v>71</v>
      </c>
      <c r="D60" s="148">
        <f>D53-D54-D55-D56-D57-D58-D59</f>
        <v>0</v>
      </c>
      <c r="E60" s="148">
        <f t="shared" ref="E60:F60" si="6">E53-E54-E55-E56-E57-E58-E59</f>
        <v>0</v>
      </c>
      <c r="F60" s="148">
        <f t="shared" si="6"/>
        <v>0</v>
      </c>
      <c r="G60" s="148">
        <f>G53-G54-G55-G56-G57-G58-G59</f>
        <v>0</v>
      </c>
      <c r="H60" s="35">
        <f>AVERAGE(Tableau9[[#This Row],[CA 2016]:[BP 2019]])</f>
        <v>0</v>
      </c>
      <c r="I60" s="132"/>
      <c r="J60" s="133"/>
      <c r="K60" s="133"/>
      <c r="L60" s="133"/>
      <c r="M60" s="133"/>
      <c r="N60" s="133"/>
      <c r="O60" s="133"/>
      <c r="P60" s="133"/>
      <c r="Q60" s="134"/>
    </row>
    <row r="61" spans="1:17" ht="15.5" x14ac:dyDescent="0.35">
      <c r="B61" s="10"/>
      <c r="C61" s="10"/>
      <c r="D61" s="149"/>
      <c r="E61" s="149"/>
      <c r="F61" s="149"/>
      <c r="G61" s="150"/>
      <c r="I61" s="132"/>
      <c r="J61" s="133"/>
      <c r="K61" s="133"/>
      <c r="L61" s="133"/>
      <c r="M61" s="133"/>
      <c r="N61" s="133"/>
      <c r="O61" s="133"/>
      <c r="P61" s="133"/>
      <c r="Q61" s="134"/>
    </row>
    <row r="62" spans="1:17" s="11" customFormat="1" ht="18.5" x14ac:dyDescent="0.45">
      <c r="A62" s="28"/>
      <c r="B62" s="13" t="s">
        <v>27</v>
      </c>
      <c r="C62" s="9" t="s">
        <v>74</v>
      </c>
      <c r="D62" s="151" t="s">
        <v>38</v>
      </c>
      <c r="E62" s="151" t="s">
        <v>39</v>
      </c>
      <c r="F62" s="151" t="s">
        <v>153</v>
      </c>
      <c r="G62" s="151" t="s">
        <v>154</v>
      </c>
      <c r="H62" s="14" t="s">
        <v>36</v>
      </c>
      <c r="I62" s="135"/>
      <c r="J62" s="136"/>
      <c r="K62" s="136"/>
      <c r="L62" s="136"/>
      <c r="M62" s="136"/>
      <c r="N62" s="136"/>
      <c r="O62" s="136"/>
      <c r="P62" s="136"/>
      <c r="Q62" s="137"/>
    </row>
    <row r="63" spans="1:17" ht="15.5" x14ac:dyDescent="0.35">
      <c r="B63" s="10" t="s">
        <v>28</v>
      </c>
      <c r="C63" s="10" t="s">
        <v>75</v>
      </c>
      <c r="D63" s="84"/>
      <c r="E63" s="84"/>
      <c r="F63" s="84"/>
      <c r="G63" s="84"/>
      <c r="H63" s="29" t="e">
        <f>AVERAGE(Tableau10[[#This Row],[CA 2016]:[BP 2019]])</f>
        <v>#DIV/0!</v>
      </c>
      <c r="I63" s="132"/>
      <c r="J63" s="133"/>
      <c r="K63" s="133"/>
      <c r="L63" s="133"/>
      <c r="M63" s="133"/>
      <c r="N63" s="133"/>
      <c r="O63" s="133"/>
      <c r="P63" s="133"/>
      <c r="Q63" s="134"/>
    </row>
    <row r="64" spans="1:17" ht="15.5" x14ac:dyDescent="0.35">
      <c r="B64" s="10" t="s">
        <v>29</v>
      </c>
      <c r="C64" s="10" t="s">
        <v>76</v>
      </c>
      <c r="D64" s="85"/>
      <c r="E64" s="85"/>
      <c r="F64" s="85"/>
      <c r="G64" s="85"/>
      <c r="H64" s="30" t="e">
        <f>AVERAGE(Tableau10[[#This Row],[CA 2016]:[BP 2019]])</f>
        <v>#DIV/0!</v>
      </c>
      <c r="I64" s="132"/>
      <c r="J64" s="133"/>
      <c r="K64" s="133"/>
      <c r="L64" s="133"/>
      <c r="M64" s="133"/>
      <c r="N64" s="133"/>
      <c r="O64" s="133"/>
      <c r="P64" s="133"/>
      <c r="Q64" s="134"/>
    </row>
    <row r="65" spans="1:17" ht="15.5" x14ac:dyDescent="0.35">
      <c r="B65" s="10" t="s">
        <v>30</v>
      </c>
      <c r="C65" s="10" t="s">
        <v>77</v>
      </c>
      <c r="D65" s="85"/>
      <c r="E65" s="85"/>
      <c r="F65" s="85"/>
      <c r="G65" s="85"/>
      <c r="H65" s="31" t="e">
        <f>AVERAGE(Tableau10[[#This Row],[CA 2016]:[BP 2019]])</f>
        <v>#DIV/0!</v>
      </c>
      <c r="I65" s="132"/>
      <c r="J65" s="133"/>
      <c r="K65" s="133"/>
      <c r="L65" s="133"/>
      <c r="M65" s="133"/>
      <c r="N65" s="133"/>
      <c r="O65" s="133"/>
      <c r="P65" s="133"/>
      <c r="Q65" s="134"/>
    </row>
    <row r="66" spans="1:17" ht="15.5" x14ac:dyDescent="0.35">
      <c r="A66" s="20"/>
      <c r="B66" s="46" t="s">
        <v>31</v>
      </c>
      <c r="C66" s="46" t="s">
        <v>78</v>
      </c>
      <c r="D66" s="152">
        <f t="shared" ref="D66:G66" si="7">D63+D64+D65</f>
        <v>0</v>
      </c>
      <c r="E66" s="152">
        <f t="shared" si="7"/>
        <v>0</v>
      </c>
      <c r="F66" s="152">
        <f t="shared" si="7"/>
        <v>0</v>
      </c>
      <c r="G66" s="152">
        <f t="shared" si="7"/>
        <v>0</v>
      </c>
      <c r="H66" s="47">
        <f>AVERAGE(Tableau10[[#This Row],[CA 2016]:[BP 2019]])</f>
        <v>0</v>
      </c>
      <c r="I66" s="138"/>
      <c r="J66" s="139"/>
      <c r="K66" s="139"/>
      <c r="L66" s="139"/>
      <c r="M66" s="139"/>
      <c r="N66" s="139"/>
      <c r="O66" s="139"/>
      <c r="P66" s="139"/>
      <c r="Q66" s="140"/>
    </row>
    <row r="67" spans="1:17" ht="15.5" x14ac:dyDescent="0.35">
      <c r="A67" s="20"/>
      <c r="B67" s="10"/>
      <c r="C67" s="10"/>
      <c r="D67" s="10"/>
      <c r="E67" s="10"/>
      <c r="F67" s="10"/>
      <c r="G67" s="12"/>
    </row>
    <row r="68" spans="1:17" x14ac:dyDescent="0.35">
      <c r="A68" s="20"/>
    </row>
    <row r="69" spans="1:17" s="4" customFormat="1" ht="18.5" x14ac:dyDescent="0.45">
      <c r="A69" s="49"/>
      <c r="B69" s="16" t="s">
        <v>32</v>
      </c>
      <c r="C69" s="16" t="s">
        <v>42</v>
      </c>
      <c r="D69" s="17" t="s">
        <v>38</v>
      </c>
      <c r="E69" s="17" t="s">
        <v>39</v>
      </c>
      <c r="F69" s="17" t="s">
        <v>153</v>
      </c>
      <c r="G69" s="17" t="s">
        <v>154</v>
      </c>
      <c r="H69" s="18" t="s">
        <v>36</v>
      </c>
    </row>
    <row r="70" spans="1:17" ht="15.5" x14ac:dyDescent="0.35">
      <c r="A70" s="50"/>
      <c r="B70" s="51" t="s">
        <v>79</v>
      </c>
      <c r="C70" s="56" t="s">
        <v>89</v>
      </c>
      <c r="D70" s="23"/>
      <c r="E70" s="23"/>
      <c r="F70" s="23"/>
      <c r="G70" s="23"/>
      <c r="H70" s="23"/>
    </row>
    <row r="71" spans="1:17" ht="15.5" x14ac:dyDescent="0.35">
      <c r="A71" s="20"/>
      <c r="B71" s="21" t="s">
        <v>98</v>
      </c>
      <c r="C71" s="21" t="s">
        <v>90</v>
      </c>
      <c r="D71" s="62">
        <f>D52-D53</f>
        <v>0</v>
      </c>
      <c r="E71" s="62">
        <f t="shared" ref="E71:F71" si="8">E52-E53</f>
        <v>0</v>
      </c>
      <c r="F71" s="62">
        <f t="shared" si="8"/>
        <v>0</v>
      </c>
      <c r="G71" s="62">
        <f>G52-G53</f>
        <v>0</v>
      </c>
      <c r="H71" s="62">
        <f>AVERAGE(Tableau1[[#This Row],[CA 2016]:[BP 2019]])</f>
        <v>0</v>
      </c>
    </row>
    <row r="72" spans="1:17" ht="16" thickBot="1" x14ac:dyDescent="0.4">
      <c r="A72" s="20"/>
      <c r="B72" s="101" t="s">
        <v>100</v>
      </c>
      <c r="C72" s="110" t="s">
        <v>91</v>
      </c>
      <c r="D72" s="103">
        <f>D53</f>
        <v>0</v>
      </c>
      <c r="E72" s="103">
        <f t="shared" ref="E72:F72" si="9">E53</f>
        <v>0</v>
      </c>
      <c r="F72" s="103">
        <f t="shared" si="9"/>
        <v>0</v>
      </c>
      <c r="G72" s="103">
        <f>G53</f>
        <v>0</v>
      </c>
      <c r="H72" s="103">
        <f>AVERAGE(Tableau1[[#This Row],[CA 2016]:[BP 2019]])</f>
        <v>0</v>
      </c>
    </row>
    <row r="73" spans="1:17" ht="16" thickTop="1" x14ac:dyDescent="0.35">
      <c r="A73" s="50"/>
      <c r="B73" s="102" t="s">
        <v>80</v>
      </c>
      <c r="C73" s="57" t="s">
        <v>92</v>
      </c>
      <c r="D73" s="114"/>
      <c r="E73" s="114"/>
      <c r="F73" s="114"/>
      <c r="G73" s="114"/>
      <c r="H73" s="114"/>
    </row>
    <row r="74" spans="1:17" ht="15.5" x14ac:dyDescent="0.35">
      <c r="A74" s="20"/>
      <c r="B74" s="19" t="s">
        <v>101</v>
      </c>
      <c r="C74" s="19" t="s">
        <v>93</v>
      </c>
      <c r="D74" s="61">
        <f>D42-D43-D41</f>
        <v>0</v>
      </c>
      <c r="E74" s="61">
        <f t="shared" ref="E74:G74" si="10">E42-E43-E41</f>
        <v>0</v>
      </c>
      <c r="F74" s="61">
        <f t="shared" si="10"/>
        <v>0</v>
      </c>
      <c r="G74" s="61">
        <f t="shared" si="10"/>
        <v>0</v>
      </c>
      <c r="H74" s="61">
        <f>AVERAGE(Tableau1[[#This Row],[CA 2016]:[BP 2019]])</f>
        <v>0</v>
      </c>
    </row>
    <row r="75" spans="1:17" ht="16" thickBot="1" x14ac:dyDescent="0.4">
      <c r="A75" s="20"/>
      <c r="B75" s="97" t="s">
        <v>99</v>
      </c>
      <c r="C75" s="95" t="s">
        <v>94</v>
      </c>
      <c r="D75" s="109">
        <f>D43-D41</f>
        <v>0</v>
      </c>
      <c r="E75" s="108">
        <f t="shared" ref="E75:G75" si="11">E43-E41</f>
        <v>0</v>
      </c>
      <c r="F75" s="109">
        <f t="shared" si="11"/>
        <v>0</v>
      </c>
      <c r="G75" s="109">
        <f t="shared" si="11"/>
        <v>0</v>
      </c>
      <c r="H75" s="109">
        <f>AVERAGE(Tableau1[[#This Row],[CA 2016]:[BP 2019]])</f>
        <v>0</v>
      </c>
    </row>
    <row r="76" spans="1:17" ht="16" thickTop="1" x14ac:dyDescent="0.35">
      <c r="A76" s="50"/>
      <c r="B76" s="59" t="s">
        <v>81</v>
      </c>
      <c r="C76" s="96" t="s">
        <v>142</v>
      </c>
      <c r="D76" s="112"/>
      <c r="E76" s="113"/>
      <c r="F76" s="112"/>
      <c r="G76" s="112"/>
      <c r="H76" s="107"/>
    </row>
    <row r="77" spans="1:17" ht="15.5" x14ac:dyDescent="0.35">
      <c r="A77" s="68"/>
      <c r="B77" s="21" t="s">
        <v>102</v>
      </c>
      <c r="C77" s="21" t="s">
        <v>95</v>
      </c>
      <c r="D77" s="62">
        <f>D53</f>
        <v>0</v>
      </c>
      <c r="E77" s="62">
        <f t="shared" ref="E77:F77" si="12">E53</f>
        <v>0</v>
      </c>
      <c r="F77" s="62">
        <f t="shared" si="12"/>
        <v>0</v>
      </c>
      <c r="G77" s="62">
        <f>G53</f>
        <v>0</v>
      </c>
      <c r="H77" s="62">
        <f>AVERAGE(Tableau1[[#This Row],[CA 2016]:[BP 2019]])</f>
        <v>0</v>
      </c>
    </row>
    <row r="78" spans="1:17" ht="16" thickBot="1" x14ac:dyDescent="0.4">
      <c r="A78" s="69"/>
      <c r="B78" s="110" t="s">
        <v>103</v>
      </c>
      <c r="C78" s="101" t="s">
        <v>96</v>
      </c>
      <c r="D78" s="105">
        <f>D43-D41</f>
        <v>0</v>
      </c>
      <c r="E78" s="105">
        <f t="shared" ref="E78:G78" si="13">E43-E41</f>
        <v>0</v>
      </c>
      <c r="F78" s="105">
        <f t="shared" si="13"/>
        <v>0</v>
      </c>
      <c r="G78" s="105">
        <f t="shared" si="13"/>
        <v>0</v>
      </c>
      <c r="H78" s="103">
        <f>AVERAGE(Tableau1[[#This Row],[CA 2016]:[BP 2019]])</f>
        <v>0</v>
      </c>
    </row>
    <row r="79" spans="1:17" ht="16" thickTop="1" x14ac:dyDescent="0.35">
      <c r="A79" s="50"/>
      <c r="B79" s="57" t="s">
        <v>82</v>
      </c>
      <c r="C79" s="102" t="s">
        <v>104</v>
      </c>
      <c r="D79" s="58"/>
      <c r="E79" s="104"/>
      <c r="F79" s="104"/>
      <c r="G79" s="58"/>
      <c r="H79" s="114"/>
    </row>
    <row r="80" spans="1:17" ht="15.5" x14ac:dyDescent="0.35">
      <c r="A80" s="20"/>
      <c r="B80" s="19" t="s">
        <v>107</v>
      </c>
      <c r="C80" s="19" t="s">
        <v>97</v>
      </c>
      <c r="D80" s="61">
        <f>D45-D41</f>
        <v>0</v>
      </c>
      <c r="E80" s="61">
        <f t="shared" ref="E80:G80" si="14">E45-E41</f>
        <v>0</v>
      </c>
      <c r="F80" s="61">
        <f t="shared" si="14"/>
        <v>0</v>
      </c>
      <c r="G80" s="61">
        <f t="shared" si="14"/>
        <v>0</v>
      </c>
      <c r="H80" s="61">
        <f>AVERAGE(Tableau1[[#This Row],[CA 2016]:[BP 2019]])</f>
        <v>0</v>
      </c>
    </row>
    <row r="81" spans="1:32" ht="15.5" x14ac:dyDescent="0.35">
      <c r="A81" s="20"/>
      <c r="B81" s="19" t="s">
        <v>108</v>
      </c>
      <c r="C81" s="19" t="s">
        <v>105</v>
      </c>
      <c r="D81" s="61">
        <f>D47</f>
        <v>0</v>
      </c>
      <c r="E81" s="61">
        <f t="shared" ref="E81:F81" si="15">E47</f>
        <v>0</v>
      </c>
      <c r="F81" s="61">
        <f t="shared" si="15"/>
        <v>0</v>
      </c>
      <c r="G81" s="61">
        <f>G47</f>
        <v>0</v>
      </c>
      <c r="H81" s="61">
        <f>AVERAGE(Tableau1[[#This Row],[CA 2016]:[BP 2019]])</f>
        <v>0</v>
      </c>
    </row>
    <row r="82" spans="1:32" ht="16" thickBot="1" x14ac:dyDescent="0.4">
      <c r="A82" s="50"/>
      <c r="B82" s="95" t="s">
        <v>109</v>
      </c>
      <c r="C82" s="97" t="s">
        <v>106</v>
      </c>
      <c r="D82" s="108">
        <f>D46</f>
        <v>0</v>
      </c>
      <c r="E82" s="108">
        <f t="shared" ref="E82:F82" si="16">E46</f>
        <v>0</v>
      </c>
      <c r="F82" s="109">
        <f t="shared" si="16"/>
        <v>0</v>
      </c>
      <c r="G82" s="108">
        <f>G46</f>
        <v>0</v>
      </c>
      <c r="H82" s="108">
        <f>AVERAGE(Tableau1[[#This Row],[CA 2016]:[BP 2019]])</f>
        <v>0</v>
      </c>
    </row>
    <row r="83" spans="1:32" ht="16" thickTop="1" x14ac:dyDescent="0.35">
      <c r="A83" s="50"/>
      <c r="B83" s="96" t="s">
        <v>83</v>
      </c>
      <c r="C83" s="59" t="s">
        <v>110</v>
      </c>
      <c r="D83" s="60"/>
      <c r="E83" s="60"/>
      <c r="F83" s="111"/>
      <c r="G83" s="60"/>
      <c r="H83" s="63"/>
    </row>
    <row r="84" spans="1:32" ht="15.5" x14ac:dyDescent="0.35">
      <c r="A84" s="50"/>
      <c r="B84" s="21" t="s">
        <v>114</v>
      </c>
      <c r="C84" s="21" t="s">
        <v>111</v>
      </c>
      <c r="D84" s="62">
        <f t="shared" ref="D84:G88" si="17">D54</f>
        <v>0</v>
      </c>
      <c r="E84" s="62">
        <f t="shared" si="17"/>
        <v>0</v>
      </c>
      <c r="F84" s="62">
        <f t="shared" si="17"/>
        <v>0</v>
      </c>
      <c r="G84" s="62">
        <f t="shared" si="17"/>
        <v>0</v>
      </c>
      <c r="H84" s="62">
        <f>AVERAGE(Tableau1[[#This Row],[CA 2016]:[BP 2019]])</f>
        <v>0</v>
      </c>
    </row>
    <row r="85" spans="1:32" ht="15.5" x14ac:dyDescent="0.35">
      <c r="A85" s="50"/>
      <c r="B85" s="22" t="s">
        <v>115</v>
      </c>
      <c r="C85" s="22" t="s">
        <v>112</v>
      </c>
      <c r="D85" s="63">
        <f t="shared" si="17"/>
        <v>0</v>
      </c>
      <c r="E85" s="63">
        <f t="shared" si="17"/>
        <v>0</v>
      </c>
      <c r="F85" s="63">
        <f t="shared" si="17"/>
        <v>0</v>
      </c>
      <c r="G85" s="63">
        <f t="shared" si="17"/>
        <v>0</v>
      </c>
      <c r="H85" s="62">
        <f>AVERAGE(Tableau1[[#This Row],[CA 2016]:[BP 2019]])</f>
        <v>0</v>
      </c>
    </row>
    <row r="86" spans="1:32" ht="15.5" x14ac:dyDescent="0.35">
      <c r="A86" s="50"/>
      <c r="B86" s="21" t="s">
        <v>116</v>
      </c>
      <c r="C86" s="21" t="s">
        <v>113</v>
      </c>
      <c r="D86" s="62">
        <f t="shared" si="17"/>
        <v>0</v>
      </c>
      <c r="E86" s="62">
        <f t="shared" si="17"/>
        <v>0</v>
      </c>
      <c r="F86" s="62">
        <f t="shared" si="17"/>
        <v>0</v>
      </c>
      <c r="G86" s="62">
        <f t="shared" si="17"/>
        <v>0</v>
      </c>
      <c r="H86" s="62">
        <f>AVERAGE(Tableau1[[#This Row],[CA 2016]:[BP 2019]])</f>
        <v>0</v>
      </c>
    </row>
    <row r="87" spans="1:32" ht="15.5" x14ac:dyDescent="0.35">
      <c r="A87" s="50"/>
      <c r="B87" s="21" t="s">
        <v>117</v>
      </c>
      <c r="C87" s="21" t="s">
        <v>0</v>
      </c>
      <c r="D87" s="62">
        <f t="shared" si="17"/>
        <v>0</v>
      </c>
      <c r="E87" s="62">
        <f t="shared" si="17"/>
        <v>0</v>
      </c>
      <c r="F87" s="62">
        <f t="shared" si="17"/>
        <v>0</v>
      </c>
      <c r="G87" s="62">
        <f t="shared" si="17"/>
        <v>0</v>
      </c>
      <c r="H87" s="62">
        <f>AVERAGE(Tableau1[[#This Row],[CA 2016]:[BP 2019]])</f>
        <v>0</v>
      </c>
    </row>
    <row r="88" spans="1:32" ht="15.5" x14ac:dyDescent="0.35">
      <c r="A88" s="50"/>
      <c r="B88" s="21" t="s">
        <v>118</v>
      </c>
      <c r="C88" s="21" t="s">
        <v>72</v>
      </c>
      <c r="D88" s="62">
        <f t="shared" si="17"/>
        <v>0</v>
      </c>
      <c r="E88" s="62">
        <f t="shared" si="17"/>
        <v>0</v>
      </c>
      <c r="F88" s="62">
        <f t="shared" si="17"/>
        <v>0</v>
      </c>
      <c r="G88" s="62">
        <f t="shared" si="17"/>
        <v>0</v>
      </c>
      <c r="H88" s="62">
        <f>AVERAGE(Tableau1[[#This Row],[CA 2016]:[BP 2019]])</f>
        <v>0</v>
      </c>
    </row>
    <row r="89" spans="1:32" ht="15.5" x14ac:dyDescent="0.35">
      <c r="A89" s="50"/>
      <c r="B89" s="21" t="s">
        <v>119</v>
      </c>
      <c r="C89" s="101" t="s">
        <v>73</v>
      </c>
      <c r="D89" s="62">
        <f>D59</f>
        <v>0</v>
      </c>
      <c r="E89" s="62">
        <f>E59</f>
        <v>0</v>
      </c>
      <c r="F89" s="62">
        <f>F59</f>
        <v>0</v>
      </c>
      <c r="G89" s="62">
        <f>G59</f>
        <v>0</v>
      </c>
      <c r="H89" s="62">
        <f>AVERAGE(Tableau1[[#This Row],[CA 2016]:[BP 2019]])</f>
        <v>0</v>
      </c>
    </row>
    <row r="90" spans="1:32" ht="16" thickBot="1" x14ac:dyDescent="0.4">
      <c r="A90" s="50"/>
      <c r="B90" s="120" t="s">
        <v>172</v>
      </c>
      <c r="C90" s="110" t="s">
        <v>171</v>
      </c>
      <c r="D90" s="119">
        <f>D60</f>
        <v>0</v>
      </c>
      <c r="E90" s="119">
        <f t="shared" ref="E90:G90" si="18">E60</f>
        <v>0</v>
      </c>
      <c r="F90" s="119">
        <f t="shared" si="18"/>
        <v>0</v>
      </c>
      <c r="G90" s="119">
        <f t="shared" si="18"/>
        <v>0</v>
      </c>
      <c r="H90" s="103">
        <f>AVERAGE(Tableau1[[#This Row],[CA 2016]:[BP 2019]])</f>
        <v>0</v>
      </c>
    </row>
    <row r="91" spans="1:32" ht="16" thickTop="1" x14ac:dyDescent="0.35">
      <c r="A91" s="50"/>
      <c r="B91" s="57" t="s">
        <v>84</v>
      </c>
      <c r="C91" s="57" t="s">
        <v>122</v>
      </c>
      <c r="D91" s="104"/>
      <c r="E91" s="104"/>
      <c r="F91" s="104"/>
      <c r="G91" s="104"/>
      <c r="H91" s="114"/>
    </row>
    <row r="92" spans="1:32" ht="15.5" x14ac:dyDescent="0.35">
      <c r="A92" s="50"/>
      <c r="B92" s="19" t="s">
        <v>123</v>
      </c>
      <c r="C92" s="19" t="s">
        <v>121</v>
      </c>
      <c r="D92" s="61" t="e">
        <f>D53/(D23+D25)</f>
        <v>#DIV/0!</v>
      </c>
      <c r="E92" s="61" t="e">
        <f>E53/(E23+E25)</f>
        <v>#DIV/0!</v>
      </c>
      <c r="F92" s="61" t="e">
        <f>F53/(F23+F25)</f>
        <v>#DIV/0!</v>
      </c>
      <c r="G92" s="61" t="e">
        <f>G53/(G23+G25)</f>
        <v>#DIV/0!</v>
      </c>
      <c r="H92" s="61" t="e">
        <f>AVERAGE(Tableau1[[#This Row],[CA 2016]:[BP 2019]])</f>
        <v>#DIV/0!</v>
      </c>
    </row>
    <row r="93" spans="1:32" ht="16" thickBot="1" x14ac:dyDescent="0.4">
      <c r="A93" s="50"/>
      <c r="B93" s="95" t="s">
        <v>124</v>
      </c>
      <c r="C93" s="95" t="s">
        <v>120</v>
      </c>
      <c r="D93" s="106" t="e">
        <f>D75/(D23+D25)</f>
        <v>#DIV/0!</v>
      </c>
      <c r="E93" s="108" t="e">
        <f t="shared" ref="E93:G93" si="19">E75/(E23+E25)</f>
        <v>#DIV/0!</v>
      </c>
      <c r="F93" s="106" t="e">
        <f t="shared" si="19"/>
        <v>#DIV/0!</v>
      </c>
      <c r="G93" s="106" t="e">
        <f t="shared" si="19"/>
        <v>#DIV/0!</v>
      </c>
      <c r="H93" s="108" t="e">
        <f>AVERAGE(Tableau1[[#This Row],[CA 2016]:[BP 2019]])</f>
        <v>#DIV/0!</v>
      </c>
    </row>
    <row r="94" spans="1:32" ht="16" thickTop="1" x14ac:dyDescent="0.35">
      <c r="A94" s="50"/>
      <c r="B94" s="96" t="s">
        <v>85</v>
      </c>
      <c r="C94" s="96" t="s">
        <v>141</v>
      </c>
      <c r="D94" s="107"/>
      <c r="E94" s="107"/>
      <c r="F94" s="107"/>
      <c r="G94" s="107"/>
      <c r="H94" s="63"/>
    </row>
    <row r="95" spans="1:32" ht="15.5" x14ac:dyDescent="0.35">
      <c r="A95" s="50"/>
      <c r="B95" s="21" t="s">
        <v>127</v>
      </c>
      <c r="C95" s="21" t="s">
        <v>125</v>
      </c>
      <c r="D95" s="62" t="e">
        <f>D54/(D23+D25)</f>
        <v>#DIV/0!</v>
      </c>
      <c r="E95" s="62" t="e">
        <f>E54/(E23+E25)</f>
        <v>#DIV/0!</v>
      </c>
      <c r="F95" s="62" t="e">
        <f>F54/(F23+F25)</f>
        <v>#DIV/0!</v>
      </c>
      <c r="G95" s="62" t="e">
        <f>G54/(G23+G25)</f>
        <v>#DIV/0!</v>
      </c>
      <c r="H95" s="62" t="e">
        <f>AVERAGE(Tableau1[[#This Row],[CA 2016]:[BP 2019]])</f>
        <v>#DIV/0!</v>
      </c>
    </row>
    <row r="96" spans="1:32" ht="16" thickBot="1" x14ac:dyDescent="0.4">
      <c r="A96" s="50"/>
      <c r="B96" s="101" t="s">
        <v>128</v>
      </c>
      <c r="C96" s="101" t="s">
        <v>126</v>
      </c>
      <c r="D96" s="103" t="e">
        <f>D55/(D23+D25)</f>
        <v>#DIV/0!</v>
      </c>
      <c r="E96" s="105" t="e">
        <f>E55/(E23+E25)</f>
        <v>#DIV/0!</v>
      </c>
      <c r="F96" s="103" t="e">
        <f>F55/(F23+F25)</f>
        <v>#DIV/0!</v>
      </c>
      <c r="G96" s="103" t="e">
        <f>G55/(G23+G25)</f>
        <v>#DIV/0!</v>
      </c>
      <c r="H96" s="103" t="e">
        <f>AVERAGE(Tableau1[[#This Row],[CA 2016]:[BP 2019]])</f>
        <v>#DIV/0!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ht="16" thickTop="1" x14ac:dyDescent="0.35">
      <c r="A97" s="50"/>
      <c r="B97" s="102" t="s">
        <v>133</v>
      </c>
      <c r="C97" s="102" t="s">
        <v>129</v>
      </c>
      <c r="D97" s="104"/>
      <c r="E97" s="58"/>
      <c r="F97" s="104"/>
      <c r="G97" s="104"/>
      <c r="H97" s="114"/>
      <c r="I97" s="65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ht="15.5" x14ac:dyDescent="0.35">
      <c r="A98" s="50"/>
      <c r="B98" s="19" t="s">
        <v>134</v>
      </c>
      <c r="C98" s="19" t="s">
        <v>130</v>
      </c>
      <c r="D98" s="64">
        <f>D28</f>
        <v>0</v>
      </c>
      <c r="E98" s="64">
        <f>E28</f>
        <v>0</v>
      </c>
      <c r="F98" s="64">
        <f>F28</f>
        <v>0</v>
      </c>
      <c r="G98" s="64">
        <f>G28</f>
        <v>0</v>
      </c>
      <c r="H98" s="61">
        <f>AVERAGE(Tableau1[[#This Row],[CA 2016]:[BP 2019]])</f>
        <v>0</v>
      </c>
      <c r="I98" s="65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s="5" customFormat="1" ht="15.5" x14ac:dyDescent="0.35">
      <c r="A99" s="20"/>
      <c r="B99" s="19" t="s">
        <v>135</v>
      </c>
      <c r="C99" s="19" t="s">
        <v>131</v>
      </c>
      <c r="D99" s="64">
        <f>D98-D100</f>
        <v>0</v>
      </c>
      <c r="E99" s="64">
        <f t="shared" ref="E99:F99" si="20">E98-E100</f>
        <v>0</v>
      </c>
      <c r="F99" s="64">
        <f t="shared" si="20"/>
        <v>0</v>
      </c>
      <c r="G99" s="64">
        <f>G98-G100</f>
        <v>0</v>
      </c>
      <c r="H99" s="61">
        <f>AVERAGE(Tableau1[[#This Row],[CA 2016]:[BP 2019]])</f>
        <v>0</v>
      </c>
      <c r="I99" s="65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s="5" customFormat="1" ht="16" thickBot="1" x14ac:dyDescent="0.4">
      <c r="A100" s="50"/>
      <c r="B100" s="95" t="s">
        <v>136</v>
      </c>
      <c r="C100" s="97" t="s">
        <v>132</v>
      </c>
      <c r="D100" s="98">
        <f>D29</f>
        <v>0</v>
      </c>
      <c r="E100" s="100">
        <f>E29</f>
        <v>0</v>
      </c>
      <c r="F100" s="98">
        <f>F29</f>
        <v>0</v>
      </c>
      <c r="G100" s="100">
        <f>G29</f>
        <v>0</v>
      </c>
      <c r="H100" s="108">
        <f>AVERAGE(Tableau1[[#This Row],[CA 2016]:[BP 2019]])</f>
        <v>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s="5" customFormat="1" ht="16" thickTop="1" x14ac:dyDescent="0.35">
      <c r="A101" s="20"/>
      <c r="B101" s="96" t="s">
        <v>138</v>
      </c>
      <c r="C101" s="59" t="s">
        <v>137</v>
      </c>
      <c r="D101" s="99"/>
      <c r="E101" s="66"/>
      <c r="F101" s="99"/>
      <c r="G101" s="66"/>
      <c r="H101" s="63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15.5" x14ac:dyDescent="0.35">
      <c r="B102" s="21" t="s">
        <v>139</v>
      </c>
      <c r="C102" s="72" t="s">
        <v>144</v>
      </c>
      <c r="D102" s="67">
        <f t="shared" ref="D102:G104" si="21">D30</f>
        <v>0</v>
      </c>
      <c r="E102" s="67">
        <f t="shared" si="21"/>
        <v>0</v>
      </c>
      <c r="F102" s="67">
        <f t="shared" si="21"/>
        <v>0</v>
      </c>
      <c r="G102" s="67">
        <f t="shared" si="21"/>
        <v>0</v>
      </c>
      <c r="H102" s="62">
        <f>AVERAGE(Tableau1[[#This Row],[CA 2016]:[BP 2019]])</f>
        <v>0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ht="15.5" x14ac:dyDescent="0.35">
      <c r="B103" s="70" t="s">
        <v>140</v>
      </c>
      <c r="C103" s="73" t="s">
        <v>145</v>
      </c>
      <c r="D103" s="71">
        <f t="shared" si="21"/>
        <v>0</v>
      </c>
      <c r="E103" s="71">
        <f t="shared" si="21"/>
        <v>0</v>
      </c>
      <c r="F103" s="71">
        <f t="shared" si="21"/>
        <v>0</v>
      </c>
      <c r="G103" s="71">
        <f t="shared" si="21"/>
        <v>0</v>
      </c>
      <c r="H103" s="62">
        <f>AVERAGE(Tableau1[[#This Row],[CA 2016]:[BP 2019]])</f>
        <v>0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s="20" customFormat="1" ht="16" thickBot="1" x14ac:dyDescent="0.4">
      <c r="B104" s="90" t="s">
        <v>143</v>
      </c>
      <c r="C104" s="75" t="s">
        <v>51</v>
      </c>
      <c r="D104" s="93">
        <f t="shared" si="21"/>
        <v>0</v>
      </c>
      <c r="E104" s="76">
        <f t="shared" si="21"/>
        <v>0</v>
      </c>
      <c r="F104" s="93">
        <f t="shared" si="21"/>
        <v>0</v>
      </c>
      <c r="G104" s="76">
        <f t="shared" si="21"/>
        <v>0</v>
      </c>
      <c r="H104" s="105">
        <f>AVERAGE(Tableau1[[#This Row],[CA 2016]:[BP 2019]])</f>
        <v>0</v>
      </c>
    </row>
    <row r="105" spans="1:32" ht="16" thickTop="1" x14ac:dyDescent="0.35">
      <c r="B105" s="89" t="s">
        <v>146</v>
      </c>
      <c r="C105" s="91" t="s">
        <v>160</v>
      </c>
      <c r="D105" s="92"/>
      <c r="E105" s="94"/>
      <c r="F105" s="92"/>
      <c r="G105" s="94"/>
      <c r="H105" s="122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15.5" x14ac:dyDescent="0.35">
      <c r="B106" s="88" t="s">
        <v>148</v>
      </c>
      <c r="C106" s="88" t="s">
        <v>155</v>
      </c>
      <c r="D106" s="77">
        <f>(D21*D23)/100</f>
        <v>0</v>
      </c>
      <c r="E106" s="77">
        <f>(E21*E23)/100</f>
        <v>0</v>
      </c>
      <c r="F106" s="77">
        <f>(F21*F23)/100</f>
        <v>0</v>
      </c>
      <c r="G106" s="77">
        <f>(G21*G23)/100</f>
        <v>0</v>
      </c>
      <c r="H106" s="61">
        <f>AVERAGE(Tableau1[[#This Row],[CA 2016]:[BP 2019]])</f>
        <v>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15.5" x14ac:dyDescent="0.35">
      <c r="B107" s="88" t="s">
        <v>149</v>
      </c>
      <c r="C107" s="88" t="s">
        <v>159</v>
      </c>
      <c r="D107" s="77" t="e">
        <f>(D75/D106)*10</f>
        <v>#DIV/0!</v>
      </c>
      <c r="E107" s="77" t="e">
        <f t="shared" ref="E107:G107" si="22">(E75/E106)*10</f>
        <v>#DIV/0!</v>
      </c>
      <c r="F107" s="77" t="e">
        <f t="shared" si="22"/>
        <v>#DIV/0!</v>
      </c>
      <c r="G107" s="77" t="e">
        <f t="shared" si="22"/>
        <v>#DIV/0!</v>
      </c>
      <c r="H107" s="61" t="e">
        <f>AVERAGE(Tableau1[[#This Row],[CA 2016]:[BP 2019]])</f>
        <v>#DIV/0!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2" ht="16" thickBot="1" x14ac:dyDescent="0.4">
      <c r="B108" s="115" t="s">
        <v>164</v>
      </c>
      <c r="C108" s="115" t="s">
        <v>158</v>
      </c>
      <c r="D108" s="116" t="e">
        <f>(D53/D106)*10</f>
        <v>#DIV/0!</v>
      </c>
      <c r="E108" s="116" t="e">
        <f>(E53/E106)*10</f>
        <v>#DIV/0!</v>
      </c>
      <c r="F108" s="116" t="e">
        <f>(F53/F106)*10</f>
        <v>#DIV/0!</v>
      </c>
      <c r="G108" s="116" t="e">
        <f>(G53/G106)*10</f>
        <v>#DIV/0!</v>
      </c>
      <c r="H108" s="109" t="e">
        <f>AVERAGE(Tableau1[[#This Row],[CA 2016]:[BP 2019]])</f>
        <v>#DIV/0!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2" ht="16" thickTop="1" x14ac:dyDescent="0.35">
      <c r="B109" s="117" t="s">
        <v>156</v>
      </c>
      <c r="C109" s="117" t="s">
        <v>157</v>
      </c>
      <c r="D109" s="118"/>
      <c r="E109" s="118"/>
      <c r="F109" s="118"/>
      <c r="G109" s="118"/>
      <c r="H109" s="107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2" ht="15.5" x14ac:dyDescent="0.35">
      <c r="B110" s="86" t="s">
        <v>165</v>
      </c>
      <c r="C110" s="86" t="s">
        <v>161</v>
      </c>
      <c r="D110" s="70" t="e">
        <f>(D54/D106)*10</f>
        <v>#DIV/0!</v>
      </c>
      <c r="E110" s="70" t="e">
        <f>(E54/E106)*10</f>
        <v>#DIV/0!</v>
      </c>
      <c r="F110" s="70" t="e">
        <f>(F54/F106)*10</f>
        <v>#DIV/0!</v>
      </c>
      <c r="G110" s="70" t="e">
        <f>(G54/G106)*10</f>
        <v>#DIV/0!</v>
      </c>
      <c r="H110" s="62" t="e">
        <f>AVERAGE(Tableau1[[#This Row],[CA 2016]:[BP 2019]])</f>
        <v>#DIV/0!</v>
      </c>
    </row>
    <row r="111" spans="1:32" ht="16" thickBot="1" x14ac:dyDescent="0.4">
      <c r="B111" s="87" t="s">
        <v>166</v>
      </c>
      <c r="C111" s="87" t="s">
        <v>162</v>
      </c>
      <c r="D111" s="74" t="e">
        <f>(D55/D106)*10</f>
        <v>#DIV/0!</v>
      </c>
      <c r="E111" s="74" t="e">
        <f>(E55/E106)*10</f>
        <v>#DIV/0!</v>
      </c>
      <c r="F111" s="74" t="e">
        <f>(F55/F106)*10</f>
        <v>#DIV/0!</v>
      </c>
      <c r="G111" s="74" t="e">
        <f>(G55/G106)*10</f>
        <v>#DIV/0!</v>
      </c>
      <c r="H111" s="103" t="e">
        <f>AVERAGE(Tableau1[[#This Row],[CA 2016]:[BP 2019]])</f>
        <v>#DIV/0!</v>
      </c>
    </row>
    <row r="112" spans="1:32" ht="16" thickTop="1" x14ac:dyDescent="0.35">
      <c r="A112" s="20"/>
      <c r="B112" s="91" t="s">
        <v>163</v>
      </c>
      <c r="C112" s="91" t="s">
        <v>147</v>
      </c>
      <c r="D112" s="94"/>
      <c r="E112" s="94"/>
      <c r="F112" s="94"/>
      <c r="G112" s="94"/>
      <c r="H112" s="114"/>
    </row>
    <row r="113" spans="2:35" ht="15.5" x14ac:dyDescent="0.35">
      <c r="B113" s="77" t="s">
        <v>167</v>
      </c>
      <c r="C113" s="77" t="s">
        <v>150</v>
      </c>
      <c r="D113" s="79" t="e">
        <f>D30*100/D23+D25</f>
        <v>#DIV/0!</v>
      </c>
      <c r="E113" s="79" t="e">
        <f t="shared" ref="E113:G113" si="23">E30*100/E23</f>
        <v>#DIV/0!</v>
      </c>
      <c r="F113" s="79" t="e">
        <f t="shared" si="23"/>
        <v>#DIV/0!</v>
      </c>
      <c r="G113" s="79" t="e">
        <f t="shared" si="23"/>
        <v>#DIV/0!</v>
      </c>
      <c r="H113" s="61" t="e">
        <f>AVERAGE(Tableau1[[#This Row],[CA 2016]:[BP 2019]])</f>
        <v>#DIV/0!</v>
      </c>
    </row>
    <row r="114" spans="2:35" ht="16" thickBot="1" x14ac:dyDescent="0.4">
      <c r="B114" s="78" t="s">
        <v>168</v>
      </c>
      <c r="C114" s="78" t="s">
        <v>151</v>
      </c>
      <c r="D114" s="80" t="e">
        <f>D31*100/D23+D25</f>
        <v>#DIV/0!</v>
      </c>
      <c r="E114" s="80" t="e">
        <f t="shared" ref="E114:G114" si="24">E31*100/E23</f>
        <v>#DIV/0!</v>
      </c>
      <c r="F114" s="80" t="e">
        <f t="shared" si="24"/>
        <v>#DIV/0!</v>
      </c>
      <c r="G114" s="80" t="e">
        <f t="shared" si="24"/>
        <v>#DIV/0!</v>
      </c>
      <c r="H114" s="61" t="e">
        <f>AVERAGE(Tableau1[[#This Row],[CA 2016]:[BP 2019]])</f>
        <v>#DIV/0!</v>
      </c>
    </row>
    <row r="115" spans="2:35" x14ac:dyDescent="0.35">
      <c r="H115" s="20"/>
    </row>
    <row r="116" spans="2:35" x14ac:dyDescent="0.35">
      <c r="H116" s="20"/>
    </row>
    <row r="117" spans="2:35" x14ac:dyDescent="0.3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2:35" x14ac:dyDescent="0.3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2:35" x14ac:dyDescent="0.3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2:35" x14ac:dyDescent="0.3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2:35" x14ac:dyDescent="0.3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2:35" x14ac:dyDescent="0.3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2:35" x14ac:dyDescent="0.3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2:35" x14ac:dyDescent="0.3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2:35" x14ac:dyDescent="0.3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2:35" x14ac:dyDescent="0.3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2:35" x14ac:dyDescent="0.3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2:35" x14ac:dyDescent="0.3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2:35" x14ac:dyDescent="0.3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2:35" x14ac:dyDescent="0.3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2:35" x14ac:dyDescent="0.3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2:35" x14ac:dyDescent="0.3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2:35" x14ac:dyDescent="0.3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2:35" x14ac:dyDescent="0.3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2:35" x14ac:dyDescent="0.3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2:35" x14ac:dyDescent="0.3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2:35" x14ac:dyDescent="0.3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2:35" x14ac:dyDescent="0.3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2:35" x14ac:dyDescent="0.3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2:35" x14ac:dyDescent="0.3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2:35" x14ac:dyDescent="0.3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2:35" x14ac:dyDescent="0.3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2:35" x14ac:dyDescent="0.3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2:35" x14ac:dyDescent="0.3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2:35" x14ac:dyDescent="0.3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2:35" x14ac:dyDescent="0.3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2:35" x14ac:dyDescent="0.3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2:35" x14ac:dyDescent="0.3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2:35" x14ac:dyDescent="0.3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2:35" x14ac:dyDescent="0.3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2:35" x14ac:dyDescent="0.3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2:35" x14ac:dyDescent="0.3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2:35" x14ac:dyDescent="0.3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2:35" x14ac:dyDescent="0.3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2:35" x14ac:dyDescent="0.3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2:35" x14ac:dyDescent="0.3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2:35" x14ac:dyDescent="0.3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2:35" x14ac:dyDescent="0.3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2:35" x14ac:dyDescent="0.3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2:35" x14ac:dyDescent="0.3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2:35" x14ac:dyDescent="0.3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2:35" x14ac:dyDescent="0.3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2:35" x14ac:dyDescent="0.3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2:35" x14ac:dyDescent="0.3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2:35" x14ac:dyDescent="0.3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2:35" x14ac:dyDescent="0.3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2:35" x14ac:dyDescent="0.3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2:35" x14ac:dyDescent="0.3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2:35" x14ac:dyDescent="0.3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2:35" x14ac:dyDescent="0.3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2:35" x14ac:dyDescent="0.3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2:35" x14ac:dyDescent="0.3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2:35" x14ac:dyDescent="0.3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2:35" x14ac:dyDescent="0.3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2:35" x14ac:dyDescent="0.3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2:35" x14ac:dyDescent="0.3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2:36" x14ac:dyDescent="0.3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2:36" x14ac:dyDescent="0.3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</row>
    <row r="179" spans="2:36" x14ac:dyDescent="0.3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</row>
    <row r="180" spans="2:36" x14ac:dyDescent="0.3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</row>
    <row r="181" spans="2:36" x14ac:dyDescent="0.3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</row>
    <row r="182" spans="2:36" x14ac:dyDescent="0.3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</row>
    <row r="183" spans="2:36" x14ac:dyDescent="0.3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</row>
    <row r="184" spans="2:36" x14ac:dyDescent="0.3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</row>
    <row r="185" spans="2:36" x14ac:dyDescent="0.3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</row>
    <row r="186" spans="2:36" x14ac:dyDescent="0.3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2:36" x14ac:dyDescent="0.3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</row>
    <row r="188" spans="2:36" x14ac:dyDescent="0.3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</row>
    <row r="189" spans="2:36" x14ac:dyDescent="0.3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</row>
    <row r="190" spans="2:36" x14ac:dyDescent="0.3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</row>
    <row r="191" spans="2:36" x14ac:dyDescent="0.3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</row>
    <row r="192" spans="2:36" x14ac:dyDescent="0.3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</row>
    <row r="193" spans="2:36" x14ac:dyDescent="0.3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</row>
    <row r="194" spans="2:36" x14ac:dyDescent="0.3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</row>
    <row r="195" spans="2:36" x14ac:dyDescent="0.3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2:36" x14ac:dyDescent="0.3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</row>
    <row r="197" spans="2:36" x14ac:dyDescent="0.3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</row>
    <row r="198" spans="2:36" x14ac:dyDescent="0.3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</row>
    <row r="199" spans="2:36" x14ac:dyDescent="0.3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</row>
    <row r="200" spans="2:36" x14ac:dyDescent="0.3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</row>
    <row r="201" spans="2:36" x14ac:dyDescent="0.3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</row>
    <row r="202" spans="2:36" x14ac:dyDescent="0.3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</row>
    <row r="203" spans="2:36" x14ac:dyDescent="0.3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</row>
    <row r="204" spans="2:36" x14ac:dyDescent="0.3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2:36" x14ac:dyDescent="0.3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2:36" x14ac:dyDescent="0.3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2:36" x14ac:dyDescent="0.3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2:36" x14ac:dyDescent="0.3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2:12" x14ac:dyDescent="0.3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2:12" x14ac:dyDescent="0.3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2:12" x14ac:dyDescent="0.3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2:12" x14ac:dyDescent="0.3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2:12" x14ac:dyDescent="0.3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2:12" x14ac:dyDescent="0.3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2:12" x14ac:dyDescent="0.3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2:12" x14ac:dyDescent="0.3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2:12" x14ac:dyDescent="0.3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2:12" x14ac:dyDescent="0.3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2:12" x14ac:dyDescent="0.3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2:12" x14ac:dyDescent="0.3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2:12" x14ac:dyDescent="0.3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2:12" x14ac:dyDescent="0.3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2:12" x14ac:dyDescent="0.3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2:12" x14ac:dyDescent="0.3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2:12" x14ac:dyDescent="0.3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2:12" x14ac:dyDescent="0.3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2:12" x14ac:dyDescent="0.3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2:12" x14ac:dyDescent="0.3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2:12" x14ac:dyDescent="0.3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2:12" x14ac:dyDescent="0.3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2:12" x14ac:dyDescent="0.3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2:12" x14ac:dyDescent="0.3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2:12" x14ac:dyDescent="0.3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2:12" x14ac:dyDescent="0.3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2:12" x14ac:dyDescent="0.3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2:12" x14ac:dyDescent="0.3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2:12" x14ac:dyDescent="0.3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2:12" x14ac:dyDescent="0.3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2:12" x14ac:dyDescent="0.3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2:12" x14ac:dyDescent="0.3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2:12" x14ac:dyDescent="0.3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2:12" x14ac:dyDescent="0.3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2:12" x14ac:dyDescent="0.3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2:12" x14ac:dyDescent="0.3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2:12" x14ac:dyDescent="0.3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2:12" x14ac:dyDescent="0.3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2:12" x14ac:dyDescent="0.3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2:12" x14ac:dyDescent="0.3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2:12" x14ac:dyDescent="0.3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2:12" x14ac:dyDescent="0.3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2:12" x14ac:dyDescent="0.3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2:12" x14ac:dyDescent="0.3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2:12" x14ac:dyDescent="0.3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2:12" x14ac:dyDescent="0.3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2:12" x14ac:dyDescent="0.3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2:12" x14ac:dyDescent="0.3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2:12" x14ac:dyDescent="0.3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2:12" x14ac:dyDescent="0.3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2:12" x14ac:dyDescent="0.3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2:12" x14ac:dyDescent="0.3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2:12" x14ac:dyDescent="0.3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2:12" x14ac:dyDescent="0.3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2:12" x14ac:dyDescent="0.3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</row>
  </sheetData>
  <sheetProtection password="CC3D" sheet="1" objects="1" scenarios="1"/>
  <mergeCells count="4">
    <mergeCell ref="C7:F7"/>
    <mergeCell ref="C8:F8"/>
    <mergeCell ref="A11:G11"/>
    <mergeCell ref="A12:G12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TRISTAN HIREL</cp:lastModifiedBy>
  <cp:lastPrinted>2018-04-23T08:10:23Z</cp:lastPrinted>
  <dcterms:created xsi:type="dcterms:W3CDTF">2016-04-16T13:04:49Z</dcterms:created>
  <dcterms:modified xsi:type="dcterms:W3CDTF">2019-06-03T07:51:45Z</dcterms:modified>
</cp:coreProperties>
</file>