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ru\Documents\Comités Opérationnels_IDRRIM\Comité Avis\Commission du matériel\Guide Gravillonneur\Rédactions\"/>
    </mc:Choice>
  </mc:AlternateContent>
  <xr:revisionPtr revIDLastSave="0" documentId="13_ncr:1_{C7A0AD60-EBB1-4524-8231-5550C687D89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ICOUCHE" sheetId="8" r:id="rId1"/>
    <sheet name="BICOUCHE - exemple" sheetId="7" r:id="rId2"/>
  </sheets>
  <definedNames>
    <definedName name="_xlnm.Print_Area" localSheetId="0">BICOUCHE!$A$2:$G$31</definedName>
    <definedName name="_xlnm.Print_Area" localSheetId="1">'BICOUCHE - exemple'!$B$3:$F$31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7" l="1"/>
  <c r="D23" i="7" s="1"/>
  <c r="D24" i="7" s="1"/>
  <c r="D22" i="7" l="1"/>
  <c r="C26" i="7"/>
  <c r="C28" i="7" s="1"/>
  <c r="C26" i="8"/>
  <c r="C28" i="8" s="1"/>
  <c r="C23" i="8"/>
  <c r="D23" i="8" s="1"/>
  <c r="D24" i="8" s="1"/>
  <c r="F26" i="8" s="1"/>
  <c r="F27" i="8" s="1"/>
  <c r="D22" i="8"/>
  <c r="C27" i="7" l="1"/>
  <c r="C27" i="8"/>
  <c r="D29" i="8"/>
  <c r="E29" i="8" s="1"/>
  <c r="F29" i="8" s="1"/>
  <c r="E30" i="8" s="1"/>
  <c r="F28" i="8"/>
  <c r="F26" i="7" l="1"/>
  <c r="F27" i="7" s="1"/>
  <c r="D29" i="7" l="1"/>
  <c r="E29" i="7" s="1"/>
  <c r="F29" i="7" s="1"/>
  <c r="E30" i="7" s="1"/>
  <c r="F28" i="7"/>
</calcChain>
</file>

<file path=xl/sharedStrings.xml><?xml version="1.0" encoding="utf-8"?>
<sst xmlns="http://schemas.openxmlformats.org/spreadsheetml/2006/main" count="73" uniqueCount="38">
  <si>
    <t>Technique :</t>
  </si>
  <si>
    <t>Chantier :</t>
  </si>
  <si>
    <t>Période :</t>
  </si>
  <si>
    <t>Durée (j) :</t>
  </si>
  <si>
    <t>Nombre de répandeuse :</t>
  </si>
  <si>
    <t xml:space="preserve">Charge des gravillonneurs (t) : </t>
  </si>
  <si>
    <r>
      <t>Densité des gravillons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 :</t>
    </r>
  </si>
  <si>
    <t>Temps de chargement (min) :</t>
  </si>
  <si>
    <t>Temps de mise en place (min) :</t>
  </si>
  <si>
    <t>Largeur (m) :</t>
  </si>
  <si>
    <t>Vitesse d'avancement (km/h) :</t>
  </si>
  <si>
    <t>Temps de travail journalier (h) :</t>
  </si>
  <si>
    <t>CARACTERISTIQUES DU CHANTIER</t>
  </si>
  <si>
    <t>ATELIER DE REPANDAGE DU LIANT</t>
  </si>
  <si>
    <t>ATELIER DE GRAVILLONNAGE</t>
  </si>
  <si>
    <t>FORMULATION DE L'ENDUIT</t>
  </si>
  <si>
    <t>ORGANISATION DU CHANTIER</t>
  </si>
  <si>
    <t>DIMENSIONNEMENT D'UN ATELIER DE GRAVILLONNAGE</t>
  </si>
  <si>
    <t>Nombre de rotations :</t>
  </si>
  <si>
    <t>Nombre de gravillonneurs :</t>
  </si>
  <si>
    <t>NOMBRE DE GRAVILLONNEURS MINIMUM :</t>
  </si>
  <si>
    <r>
      <t>Dosage en gravillons G (l/m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:</t>
    </r>
  </si>
  <si>
    <r>
      <t>Dosage en gravillons g (l/m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:</t>
    </r>
  </si>
  <si>
    <t>Bicouche (BIC)</t>
  </si>
  <si>
    <t>Durée de la rotation (min) :</t>
  </si>
  <si>
    <t>STRUCTURE</t>
  </si>
  <si>
    <t>Temps de transport A/R (min) :</t>
  </si>
  <si>
    <t>Longueur (m) :</t>
  </si>
  <si>
    <r>
      <t>Dosage en liant L (kg/m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:</t>
    </r>
  </si>
  <si>
    <r>
      <t>Dosage en liant l (kg/m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:</t>
    </r>
  </si>
  <si>
    <t>10/14 mm - 4/6,3 mm</t>
  </si>
  <si>
    <t>Bicouche</t>
  </si>
  <si>
    <t>Quantité de gravillons par jour (t) :</t>
  </si>
  <si>
    <t>Quantité de liant par jour (t) :</t>
  </si>
  <si>
    <r>
      <t>Superficie par jour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:</t>
    </r>
  </si>
  <si>
    <t>au</t>
  </si>
  <si>
    <t>Exemple 1</t>
  </si>
  <si>
    <t>Largeur de gravillonnage (m)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</si>
</sst>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0" fontId="7" fillId="0" borderId="0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65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showGridLines="0" showRowColHeaders="0" tabSelected="1" zoomScale="70" zoomScaleNormal="70" zoomScalePageLayoutView="70" workbookViewId="0">
      <selection activeCell="B18" sqref="B18:F18"/>
    </sheetView>
  </sheetViews>
  <sheetFormatPr baseColWidth="10" defaultColWidth="11.54296875" defaultRowHeight="14.5" x14ac:dyDescent="0.35"/>
  <cols>
    <col min="1" max="1" width="11.54296875" style="3"/>
    <col min="2" max="2" width="35.6328125" style="1" customWidth="1"/>
    <col min="3" max="3" width="11.54296875" style="1"/>
    <col min="4" max="4" width="5.81640625" style="1" customWidth="1"/>
    <col min="5" max="5" width="35.6328125" style="2" customWidth="1"/>
    <col min="6" max="6" width="11.54296875" style="2"/>
    <col min="7" max="16384" width="11.54296875" style="3"/>
  </cols>
  <sheetData>
    <row r="2" spans="2:7" ht="15" thickBot="1" x14ac:dyDescent="0.4"/>
    <row r="3" spans="2:7" ht="26.4" customHeight="1" x14ac:dyDescent="0.35">
      <c r="B3" s="48" t="s">
        <v>17</v>
      </c>
      <c r="C3" s="49"/>
      <c r="D3" s="49"/>
      <c r="E3" s="49"/>
      <c r="F3" s="50"/>
    </row>
    <row r="4" spans="2:7" ht="15" customHeight="1" x14ac:dyDescent="0.35">
      <c r="B4" s="51" t="s">
        <v>25</v>
      </c>
      <c r="C4" s="52"/>
      <c r="D4" s="52"/>
      <c r="E4" s="52"/>
      <c r="F4" s="53"/>
    </row>
    <row r="5" spans="2:7" ht="15" customHeight="1" x14ac:dyDescent="0.35">
      <c r="B5" s="54" t="s">
        <v>23</v>
      </c>
      <c r="C5" s="55"/>
      <c r="D5" s="55"/>
      <c r="E5" s="55"/>
      <c r="F5" s="56"/>
    </row>
    <row r="6" spans="2:7" ht="15.5" x14ac:dyDescent="0.35">
      <c r="B6" s="27" t="s">
        <v>1</v>
      </c>
      <c r="C6" s="57"/>
      <c r="D6" s="57"/>
      <c r="E6" s="57"/>
      <c r="F6" s="25"/>
    </row>
    <row r="7" spans="2:7" ht="15.5" x14ac:dyDescent="0.35">
      <c r="B7" s="27" t="s">
        <v>0</v>
      </c>
      <c r="C7" s="57"/>
      <c r="D7" s="57"/>
      <c r="E7" s="9"/>
      <c r="F7" s="25"/>
    </row>
    <row r="8" spans="2:7" ht="15.5" x14ac:dyDescent="0.35">
      <c r="B8" s="27" t="s">
        <v>2</v>
      </c>
      <c r="C8" s="10"/>
      <c r="D8" s="7" t="s">
        <v>35</v>
      </c>
      <c r="E8" s="10"/>
      <c r="F8" s="25"/>
    </row>
    <row r="9" spans="2:7" x14ac:dyDescent="0.35">
      <c r="B9" s="58"/>
      <c r="C9" s="59"/>
      <c r="D9" s="59"/>
      <c r="E9" s="59"/>
      <c r="F9" s="60"/>
    </row>
    <row r="10" spans="2:7" ht="15" customHeight="1" x14ac:dyDescent="0.35">
      <c r="B10" s="28" t="s">
        <v>12</v>
      </c>
      <c r="C10" s="7"/>
      <c r="D10" s="7"/>
      <c r="E10" s="11" t="s">
        <v>15</v>
      </c>
      <c r="F10" s="29"/>
    </row>
    <row r="11" spans="2:7" ht="15" customHeight="1" x14ac:dyDescent="0.35">
      <c r="B11" s="30" t="s">
        <v>27</v>
      </c>
      <c r="C11" s="13"/>
      <c r="D11" s="7"/>
      <c r="E11" s="9" t="s">
        <v>28</v>
      </c>
      <c r="F11" s="31"/>
    </row>
    <row r="12" spans="2:7" ht="15" customHeight="1" x14ac:dyDescent="0.35">
      <c r="B12" s="30" t="s">
        <v>9</v>
      </c>
      <c r="C12" s="14"/>
      <c r="D12" s="7"/>
      <c r="E12" s="9" t="s">
        <v>29</v>
      </c>
      <c r="F12" s="31"/>
      <c r="G12" s="5"/>
    </row>
    <row r="13" spans="2:7" ht="15" customHeight="1" x14ac:dyDescent="0.35">
      <c r="B13" s="30" t="s">
        <v>3</v>
      </c>
      <c r="C13" s="7"/>
      <c r="D13" s="7"/>
      <c r="E13" s="9" t="s">
        <v>21</v>
      </c>
      <c r="F13" s="29"/>
    </row>
    <row r="14" spans="2:7" ht="15" customHeight="1" x14ac:dyDescent="0.35">
      <c r="B14" s="30" t="s">
        <v>11</v>
      </c>
      <c r="C14" s="7"/>
      <c r="D14" s="7"/>
      <c r="E14" s="9" t="s">
        <v>22</v>
      </c>
      <c r="F14" s="29"/>
    </row>
    <row r="15" spans="2:7" ht="15" customHeight="1" x14ac:dyDescent="0.35">
      <c r="B15" s="26"/>
      <c r="C15" s="7"/>
      <c r="D15" s="7"/>
      <c r="E15" s="9" t="s">
        <v>6</v>
      </c>
      <c r="F15" s="29"/>
    </row>
    <row r="16" spans="2:7" ht="15" customHeight="1" x14ac:dyDescent="0.35">
      <c r="B16" s="28" t="s">
        <v>13</v>
      </c>
      <c r="C16" s="7"/>
      <c r="D16" s="7"/>
      <c r="E16" s="8"/>
      <c r="F16" s="25"/>
    </row>
    <row r="17" spans="1:10" s="4" customFormat="1" ht="15" customHeight="1" x14ac:dyDescent="0.35">
      <c r="B17" s="30" t="s">
        <v>4</v>
      </c>
      <c r="C17" s="7"/>
      <c r="D17" s="7"/>
      <c r="E17" s="12"/>
      <c r="F17" s="32"/>
    </row>
    <row r="18" spans="1:10" s="4" customFormat="1" ht="15" customHeight="1" x14ac:dyDescent="0.35">
      <c r="B18" s="61"/>
      <c r="C18" s="62"/>
      <c r="D18" s="62"/>
      <c r="E18" s="62"/>
      <c r="F18" s="63"/>
    </row>
    <row r="19" spans="1:10" s="4" customFormat="1" ht="15" customHeight="1" x14ac:dyDescent="0.35">
      <c r="B19" s="28" t="s">
        <v>14</v>
      </c>
      <c r="C19" s="7"/>
      <c r="D19" s="12"/>
      <c r="E19" s="11" t="s">
        <v>16</v>
      </c>
      <c r="F19" s="32"/>
    </row>
    <row r="20" spans="1:10" s="4" customFormat="1" ht="15" customHeight="1" x14ac:dyDescent="0.35">
      <c r="B20" s="30" t="s">
        <v>10</v>
      </c>
      <c r="C20" s="14"/>
      <c r="D20" s="12"/>
      <c r="E20" s="12" t="s">
        <v>26</v>
      </c>
      <c r="F20" s="29"/>
    </row>
    <row r="21" spans="1:10" s="4" customFormat="1" ht="15" customHeight="1" x14ac:dyDescent="0.35">
      <c r="B21" s="30" t="s">
        <v>5</v>
      </c>
      <c r="C21" s="7"/>
      <c r="D21" s="12"/>
      <c r="E21" s="12" t="s">
        <v>7</v>
      </c>
      <c r="F21" s="29"/>
    </row>
    <row r="22" spans="1:10" ht="15" customHeight="1" x14ac:dyDescent="0.35">
      <c r="A22" s="6"/>
      <c r="B22" s="33" t="s">
        <v>37</v>
      </c>
      <c r="C22" s="15"/>
      <c r="D22" s="16">
        <f>(IF(C22&gt;C12,C12,C22))</f>
        <v>0</v>
      </c>
      <c r="E22" s="12" t="s">
        <v>8</v>
      </c>
      <c r="F22" s="29"/>
      <c r="G22" s="6"/>
      <c r="H22" s="6"/>
      <c r="I22" s="6"/>
      <c r="J22" s="6"/>
    </row>
    <row r="23" spans="1:10" ht="15" customHeight="1" x14ac:dyDescent="0.35">
      <c r="A23" s="6"/>
      <c r="B23" s="34"/>
      <c r="C23" s="16" t="e">
        <f>ROUNDUP(C12/C22,0)</f>
        <v>#DIV/0!</v>
      </c>
      <c r="D23" s="17" t="e">
        <f>(C12/(C23*C22))</f>
        <v>#DIV/0!</v>
      </c>
      <c r="E23" s="18"/>
      <c r="F23" s="35"/>
      <c r="G23" s="6"/>
      <c r="H23" s="6"/>
      <c r="I23" s="6"/>
      <c r="J23" s="6"/>
    </row>
    <row r="24" spans="1:10" ht="15" customHeight="1" x14ac:dyDescent="0.35">
      <c r="A24" s="6"/>
      <c r="B24" s="34"/>
      <c r="C24" s="19"/>
      <c r="D24" s="17" t="e">
        <f>(IF(C22&gt;C12,1,D23))</f>
        <v>#DIV/0!</v>
      </c>
      <c r="E24" s="18"/>
      <c r="F24" s="35"/>
      <c r="G24" s="6"/>
      <c r="H24" s="6"/>
      <c r="I24" s="6"/>
      <c r="J24" s="6"/>
    </row>
    <row r="25" spans="1:10" ht="15" customHeight="1" x14ac:dyDescent="0.35">
      <c r="A25" s="6"/>
      <c r="B25" s="36"/>
      <c r="C25" s="19"/>
      <c r="D25" s="20"/>
      <c r="E25" s="18"/>
      <c r="F25" s="35"/>
      <c r="G25" s="6"/>
      <c r="H25" s="6"/>
      <c r="I25" s="6"/>
      <c r="J25" s="6"/>
    </row>
    <row r="26" spans="1:10" ht="15" customHeight="1" x14ac:dyDescent="0.35">
      <c r="B26" s="37" t="s">
        <v>34</v>
      </c>
      <c r="C26" s="21" t="e">
        <f>ROUND(C11*C12/C13,0)</f>
        <v>#DIV/0!</v>
      </c>
      <c r="D26" s="7"/>
      <c r="E26" s="8" t="s">
        <v>24</v>
      </c>
      <c r="F26" s="38" t="e">
        <f>ROUND(((C21*1000)/((C12*((F13+F14)/2)*C20*1000/60)*D24)+F21+F20+F22),0)</f>
        <v>#DIV/0!</v>
      </c>
    </row>
    <row r="27" spans="1:10" ht="15" customHeight="1" x14ac:dyDescent="0.35">
      <c r="B27" s="37" t="s">
        <v>33</v>
      </c>
      <c r="C27" s="23" t="e">
        <f>ROUND(C26*(F11+F12)/1000,1)</f>
        <v>#DIV/0!</v>
      </c>
      <c r="D27" s="7"/>
      <c r="E27" s="8" t="s">
        <v>18</v>
      </c>
      <c r="F27" s="38" t="e">
        <f>ROUNDDOWN(60/F26*C14,0)</f>
        <v>#DIV/0!</v>
      </c>
    </row>
    <row r="28" spans="1:10" ht="15" customHeight="1" x14ac:dyDescent="0.35">
      <c r="B28" s="37" t="s">
        <v>32</v>
      </c>
      <c r="C28" s="22" t="e">
        <f>ROUNDUP(((C26*C17*(F13+F14))*F15)/1000,0)</f>
        <v>#DIV/0!</v>
      </c>
      <c r="D28" s="7"/>
      <c r="E28" s="8" t="s">
        <v>19</v>
      </c>
      <c r="F28" s="39" t="e">
        <f>(C28/C21/F27)</f>
        <v>#DIV/0!</v>
      </c>
    </row>
    <row r="29" spans="1:10" ht="15" customHeight="1" x14ac:dyDescent="0.35">
      <c r="B29" s="36"/>
      <c r="C29" s="20"/>
      <c r="D29" s="16" t="e">
        <f>ROUNDUP(C28/C21/F27,0)</f>
        <v>#DIV/0!</v>
      </c>
      <c r="E29" s="16" t="e">
        <f>(IF(D29&gt;2,D29,2))</f>
        <v>#DIV/0!</v>
      </c>
      <c r="F29" s="40" t="e">
        <f>(IF(E29&lt;6,E29,6))</f>
        <v>#DIV/0!</v>
      </c>
      <c r="G29" s="6"/>
    </row>
    <row r="30" spans="1:10" ht="15" customHeight="1" thickBot="1" x14ac:dyDescent="0.4">
      <c r="B30" s="64" t="s">
        <v>20</v>
      </c>
      <c r="C30" s="65"/>
      <c r="D30" s="65"/>
      <c r="E30" s="66" t="e">
        <f>F29</f>
        <v>#DIV/0!</v>
      </c>
      <c r="F30" s="67"/>
    </row>
  </sheetData>
  <mergeCells count="8">
    <mergeCell ref="B30:D30"/>
    <mergeCell ref="B3:F3"/>
    <mergeCell ref="B4:F4"/>
    <mergeCell ref="B5:F5"/>
    <mergeCell ref="C6:E6"/>
    <mergeCell ref="C7:D7"/>
    <mergeCell ref="B9:F9"/>
    <mergeCell ref="B18:F18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1"/>
  <sheetViews>
    <sheetView showGridLines="0" showRowColHeaders="0" showRuler="0" view="pageLayout" topLeftCell="A2" zoomScale="85" zoomScaleNormal="55" zoomScalePageLayoutView="85" workbookViewId="0">
      <selection activeCell="C1" sqref="C1"/>
    </sheetView>
  </sheetViews>
  <sheetFormatPr baseColWidth="10" defaultColWidth="11.54296875" defaultRowHeight="14.5" x14ac:dyDescent="0.35"/>
  <cols>
    <col min="1" max="1" width="11.54296875" style="3"/>
    <col min="2" max="2" width="35.6328125" style="1" customWidth="1"/>
    <col min="3" max="3" width="11.453125" style="1"/>
    <col min="4" max="4" width="5.81640625" style="1" customWidth="1"/>
    <col min="5" max="5" width="35.6328125" style="2" customWidth="1"/>
    <col min="6" max="6" width="11.453125" style="2"/>
    <col min="7" max="16384" width="11.54296875" style="3"/>
  </cols>
  <sheetData>
    <row r="2" spans="2:7" ht="15" thickBot="1" x14ac:dyDescent="0.4"/>
    <row r="3" spans="2:7" ht="26.4" customHeight="1" x14ac:dyDescent="0.35">
      <c r="B3" s="48" t="s">
        <v>17</v>
      </c>
      <c r="C3" s="49"/>
      <c r="D3" s="49"/>
      <c r="E3" s="49"/>
      <c r="F3" s="50"/>
    </row>
    <row r="4" spans="2:7" ht="15" customHeight="1" x14ac:dyDescent="0.35">
      <c r="B4" s="51" t="s">
        <v>25</v>
      </c>
      <c r="C4" s="52"/>
      <c r="D4" s="52"/>
      <c r="E4" s="52"/>
      <c r="F4" s="53"/>
    </row>
    <row r="5" spans="2:7" ht="15" customHeight="1" x14ac:dyDescent="0.35">
      <c r="B5" s="54" t="s">
        <v>23</v>
      </c>
      <c r="C5" s="55"/>
      <c r="D5" s="55"/>
      <c r="E5" s="55"/>
      <c r="F5" s="56"/>
    </row>
    <row r="6" spans="2:7" ht="15.5" x14ac:dyDescent="0.35">
      <c r="B6" s="27" t="s">
        <v>1</v>
      </c>
      <c r="C6" s="57" t="s">
        <v>36</v>
      </c>
      <c r="D6" s="57"/>
      <c r="E6" s="57"/>
      <c r="F6" s="25"/>
    </row>
    <row r="7" spans="2:7" ht="15.5" x14ac:dyDescent="0.35">
      <c r="B7" s="27" t="s">
        <v>0</v>
      </c>
      <c r="C7" s="57" t="s">
        <v>31</v>
      </c>
      <c r="D7" s="57"/>
      <c r="E7" s="9" t="s">
        <v>30</v>
      </c>
      <c r="F7" s="25"/>
    </row>
    <row r="8" spans="2:7" ht="15.5" x14ac:dyDescent="0.35">
      <c r="B8" s="27" t="s">
        <v>2</v>
      </c>
      <c r="C8" s="10">
        <v>43831</v>
      </c>
      <c r="D8" s="7" t="s">
        <v>35</v>
      </c>
      <c r="E8" s="10">
        <v>43831</v>
      </c>
      <c r="F8" s="25"/>
    </row>
    <row r="9" spans="2:7" x14ac:dyDescent="0.35">
      <c r="B9" s="58"/>
      <c r="C9" s="59"/>
      <c r="D9" s="59"/>
      <c r="E9" s="59"/>
      <c r="F9" s="60"/>
    </row>
    <row r="10" spans="2:7" ht="15" customHeight="1" x14ac:dyDescent="0.35">
      <c r="B10" s="28" t="s">
        <v>12</v>
      </c>
      <c r="C10" s="7"/>
      <c r="D10" s="7"/>
      <c r="E10" s="11" t="s">
        <v>15</v>
      </c>
      <c r="F10" s="29"/>
    </row>
    <row r="11" spans="2:7" ht="15" customHeight="1" x14ac:dyDescent="0.35">
      <c r="B11" s="30" t="s">
        <v>27</v>
      </c>
      <c r="C11" s="13">
        <v>4000</v>
      </c>
      <c r="D11" s="7"/>
      <c r="E11" s="9" t="s">
        <v>28</v>
      </c>
      <c r="F11" s="31">
        <v>0.95</v>
      </c>
    </row>
    <row r="12" spans="2:7" ht="15" customHeight="1" x14ac:dyDescent="0.35">
      <c r="B12" s="30" t="s">
        <v>9</v>
      </c>
      <c r="C12" s="14">
        <v>3.5</v>
      </c>
      <c r="D12" s="7"/>
      <c r="E12" s="9" t="s">
        <v>29</v>
      </c>
      <c r="F12" s="31">
        <v>0.95</v>
      </c>
      <c r="G12" s="5"/>
    </row>
    <row r="13" spans="2:7" ht="15" customHeight="1" x14ac:dyDescent="0.35">
      <c r="B13" s="30" t="s">
        <v>3</v>
      </c>
      <c r="C13" s="7">
        <v>1</v>
      </c>
      <c r="D13" s="7"/>
      <c r="E13" s="9" t="s">
        <v>21</v>
      </c>
      <c r="F13" s="29">
        <v>10</v>
      </c>
    </row>
    <row r="14" spans="2:7" ht="15" customHeight="1" x14ac:dyDescent="0.35">
      <c r="B14" s="30" t="s">
        <v>11</v>
      </c>
      <c r="C14" s="7">
        <v>8</v>
      </c>
      <c r="D14" s="7"/>
      <c r="E14" s="9" t="s">
        <v>22</v>
      </c>
      <c r="F14" s="29">
        <v>6</v>
      </c>
    </row>
    <row r="15" spans="2:7" ht="15" customHeight="1" x14ac:dyDescent="0.35">
      <c r="B15" s="26"/>
      <c r="C15" s="7"/>
      <c r="D15" s="7"/>
      <c r="E15" s="9" t="s">
        <v>6</v>
      </c>
      <c r="F15" s="29">
        <v>1.5</v>
      </c>
    </row>
    <row r="16" spans="2:7" ht="15" customHeight="1" x14ac:dyDescent="0.35">
      <c r="B16" s="28" t="s">
        <v>13</v>
      </c>
      <c r="C16" s="7"/>
      <c r="D16" s="7"/>
      <c r="E16" s="8"/>
      <c r="F16" s="25"/>
    </row>
    <row r="17" spans="1:10" s="4" customFormat="1" ht="15" customHeight="1" x14ac:dyDescent="0.35">
      <c r="B17" s="30" t="s">
        <v>4</v>
      </c>
      <c r="C17" s="7">
        <v>2</v>
      </c>
      <c r="D17" s="7"/>
      <c r="E17" s="12"/>
      <c r="F17" s="32"/>
    </row>
    <row r="18" spans="1:10" s="4" customFormat="1" ht="15" customHeight="1" x14ac:dyDescent="0.35">
      <c r="B18" s="61"/>
      <c r="C18" s="62"/>
      <c r="D18" s="62"/>
      <c r="E18" s="62"/>
      <c r="F18" s="63"/>
    </row>
    <row r="19" spans="1:10" s="4" customFormat="1" ht="15" customHeight="1" x14ac:dyDescent="0.35">
      <c r="B19" s="28" t="s">
        <v>14</v>
      </c>
      <c r="C19" s="7"/>
      <c r="D19" s="12"/>
      <c r="E19" s="11" t="s">
        <v>16</v>
      </c>
      <c r="F19" s="32"/>
    </row>
    <row r="20" spans="1:10" s="4" customFormat="1" ht="15" customHeight="1" x14ac:dyDescent="0.35">
      <c r="B20" s="30" t="s">
        <v>10</v>
      </c>
      <c r="C20" s="14">
        <v>4</v>
      </c>
      <c r="D20" s="12"/>
      <c r="E20" s="12" t="s">
        <v>26</v>
      </c>
      <c r="F20" s="29">
        <v>30</v>
      </c>
    </row>
    <row r="21" spans="1:10" s="4" customFormat="1" ht="15" customHeight="1" x14ac:dyDescent="0.35">
      <c r="B21" s="30" t="s">
        <v>5</v>
      </c>
      <c r="C21" s="7">
        <v>16</v>
      </c>
      <c r="D21" s="12"/>
      <c r="E21" s="12" t="s">
        <v>7</v>
      </c>
      <c r="F21" s="29">
        <v>15</v>
      </c>
    </row>
    <row r="22" spans="1:10" ht="15" customHeight="1" x14ac:dyDescent="0.35">
      <c r="A22" s="6"/>
      <c r="B22" s="33" t="s">
        <v>37</v>
      </c>
      <c r="C22" s="15">
        <v>3.2</v>
      </c>
      <c r="D22" s="16">
        <f>(IF(C22&gt;C12,C12,C22))</f>
        <v>3.2</v>
      </c>
      <c r="E22" s="12" t="s">
        <v>8</v>
      </c>
      <c r="F22" s="29">
        <v>5</v>
      </c>
      <c r="G22" s="6"/>
      <c r="H22" s="6"/>
      <c r="I22" s="6"/>
      <c r="J22" s="6"/>
    </row>
    <row r="23" spans="1:10" ht="15" customHeight="1" x14ac:dyDescent="0.35">
      <c r="A23" s="6"/>
      <c r="B23" s="34"/>
      <c r="C23" s="16">
        <f>ROUNDUP(C12/C22,0)</f>
        <v>2</v>
      </c>
      <c r="D23" s="17">
        <f>(C12/(C23*C22))</f>
        <v>0.546875</v>
      </c>
      <c r="E23" s="18"/>
      <c r="F23" s="35"/>
      <c r="G23" s="6"/>
      <c r="H23" s="6"/>
      <c r="I23" s="6"/>
      <c r="J23" s="6"/>
    </row>
    <row r="24" spans="1:10" ht="15" customHeight="1" x14ac:dyDescent="0.35">
      <c r="A24" s="6"/>
      <c r="B24" s="34"/>
      <c r="C24" s="19"/>
      <c r="D24" s="17">
        <f>(IF(C22&gt;C12,1,D23))</f>
        <v>0.546875</v>
      </c>
      <c r="E24" s="18"/>
      <c r="F24" s="35"/>
      <c r="G24" s="6"/>
      <c r="H24" s="6"/>
      <c r="I24" s="6"/>
      <c r="J24" s="6"/>
    </row>
    <row r="25" spans="1:10" ht="15" customHeight="1" x14ac:dyDescent="0.35">
      <c r="A25" s="6"/>
      <c r="B25" s="36"/>
      <c r="C25" s="19"/>
      <c r="D25" s="20"/>
      <c r="E25" s="18"/>
      <c r="F25" s="35"/>
      <c r="G25" s="6"/>
      <c r="H25" s="6"/>
      <c r="I25" s="6"/>
      <c r="J25" s="6"/>
    </row>
    <row r="26" spans="1:10" ht="15" customHeight="1" x14ac:dyDescent="0.35">
      <c r="B26" s="37" t="s">
        <v>34</v>
      </c>
      <c r="C26" s="21">
        <f>ROUND(C11*C12/C13,0)</f>
        <v>14000</v>
      </c>
      <c r="D26" s="7"/>
      <c r="E26" s="8" t="s">
        <v>24</v>
      </c>
      <c r="F26" s="38">
        <f>ROUND(((C21*1000)/((D22*((F13+F14)/2)*C20*1000/60)*D24)+F21+F20+F22),0)</f>
        <v>67</v>
      </c>
    </row>
    <row r="27" spans="1:10" ht="15" customHeight="1" x14ac:dyDescent="0.35">
      <c r="B27" s="37" t="s">
        <v>33</v>
      </c>
      <c r="C27" s="23">
        <f>ROUND(C26*(F11+F12)/1000,1)</f>
        <v>26.6</v>
      </c>
      <c r="D27" s="7"/>
      <c r="E27" s="8" t="s">
        <v>18</v>
      </c>
      <c r="F27" s="38">
        <f>ROUNDDOWN(60/F26*C14,0)</f>
        <v>7</v>
      </c>
    </row>
    <row r="28" spans="1:10" ht="15" customHeight="1" x14ac:dyDescent="0.35">
      <c r="B28" s="37" t="s">
        <v>32</v>
      </c>
      <c r="C28" s="22">
        <f>ROUNDUP(((C26*C17*(F13+F14))*F15)/1000,0)</f>
        <v>672</v>
      </c>
      <c r="D28" s="7"/>
      <c r="E28" s="8" t="s">
        <v>19</v>
      </c>
      <c r="F28" s="39">
        <f>(C28/C21/F27)</f>
        <v>6</v>
      </c>
    </row>
    <row r="29" spans="1:10" ht="15" customHeight="1" x14ac:dyDescent="0.35">
      <c r="B29" s="36"/>
      <c r="C29" s="20"/>
      <c r="D29" s="16">
        <f>ROUNDUP(C28/C21/F27,0)</f>
        <v>6</v>
      </c>
      <c r="E29" s="16">
        <f>(IF(D29&gt;2,D29,2))</f>
        <v>6</v>
      </c>
      <c r="F29" s="40">
        <f>(IF(E29&lt;6,E29,6))</f>
        <v>6</v>
      </c>
      <c r="G29" s="6"/>
    </row>
    <row r="30" spans="1:10" ht="15" customHeight="1" x14ac:dyDescent="0.35">
      <c r="B30" s="46" t="s">
        <v>20</v>
      </c>
      <c r="C30" s="47"/>
      <c r="D30" s="47"/>
      <c r="E30" s="24">
        <f>F29</f>
        <v>6</v>
      </c>
      <c r="F30" s="41"/>
    </row>
    <row r="31" spans="1:10" ht="15" thickBot="1" x14ac:dyDescent="0.4">
      <c r="B31" s="42"/>
      <c r="C31" s="43"/>
      <c r="D31" s="43"/>
      <c r="E31" s="44"/>
      <c r="F31" s="45"/>
    </row>
  </sheetData>
  <mergeCells count="8">
    <mergeCell ref="B30:D30"/>
    <mergeCell ref="B3:F3"/>
    <mergeCell ref="B4:F4"/>
    <mergeCell ref="B5:F5"/>
    <mergeCell ref="C6:E6"/>
    <mergeCell ref="C7:D7"/>
    <mergeCell ref="B9:F9"/>
    <mergeCell ref="B18:F18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BICOUCHE</vt:lpstr>
      <vt:lpstr>BICOUCHE - exemple</vt:lpstr>
      <vt:lpstr>BICOUCHE!Zone_d_impression</vt:lpstr>
      <vt:lpstr>'BICOUCHE - exemple'!Zone_d_impression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SENDRA</dc:creator>
  <cp:lastModifiedBy>Patrick Porru</cp:lastModifiedBy>
  <cp:lastPrinted>2020-12-18T15:24:49Z</cp:lastPrinted>
  <dcterms:created xsi:type="dcterms:W3CDTF">2019-03-07T10:30:01Z</dcterms:created>
  <dcterms:modified xsi:type="dcterms:W3CDTF">2020-12-18T16:28:03Z</dcterms:modified>
</cp:coreProperties>
</file>