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ristan Hirel\Desktop\ONR\Rapport 2021\Rapport Public 2021\Volets d'enquête - paramétrage question 2021\Volets d'enquête financiers\"/>
    </mc:Choice>
  </mc:AlternateContent>
  <xr:revisionPtr revIDLastSave="0" documentId="13_ncr:1_{4FC86C6C-E92F-4181-A1E2-49B43DBC226B}" xr6:coauthVersionLast="47" xr6:coauthVersionMax="47" xr10:uidLastSave="{00000000-0000-0000-0000-000000000000}"/>
  <bookViews>
    <workbookView minimized="1" xWindow="21240" yWindow="1080" windowWidth="17280" windowHeight="9024" xr2:uid="{00000000-000D-0000-FFFF-FFFF00000000}"/>
  </bookViews>
  <sheets>
    <sheet name="Typ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0" i="2" l="1"/>
  <c r="J169" i="2"/>
  <c r="J167" i="2"/>
  <c r="J166" i="2"/>
  <c r="J164" i="2"/>
  <c r="J163" i="2"/>
  <c r="J161" i="2"/>
  <c r="J160" i="2"/>
  <c r="J158" i="2"/>
  <c r="J157" i="2"/>
  <c r="J153" i="2"/>
  <c r="J154" i="2"/>
  <c r="J155" i="2"/>
  <c r="J152" i="2"/>
  <c r="J148" i="2"/>
  <c r="J149" i="2"/>
  <c r="J150" i="2"/>
  <c r="J147" i="2"/>
  <c r="J123" i="2"/>
  <c r="J124" i="2"/>
  <c r="J125" i="2"/>
  <c r="J126" i="2"/>
  <c r="J127" i="2"/>
  <c r="J128" i="2"/>
  <c r="J129" i="2"/>
  <c r="J130" i="2"/>
  <c r="J131" i="2"/>
  <c r="J132" i="2"/>
  <c r="J133" i="2"/>
  <c r="J135" i="2"/>
  <c r="J136" i="2"/>
  <c r="J137" i="2"/>
  <c r="J138" i="2"/>
  <c r="J139" i="2"/>
  <c r="J140" i="2"/>
  <c r="J141" i="2"/>
  <c r="J142" i="2"/>
  <c r="J143" i="2"/>
  <c r="J144" i="2"/>
  <c r="J145" i="2"/>
  <c r="J122" i="2"/>
  <c r="J118" i="2"/>
  <c r="J119" i="2"/>
  <c r="J120" i="2"/>
  <c r="J117" i="2"/>
  <c r="I115" i="2"/>
  <c r="I114" i="2"/>
  <c r="J115" i="2"/>
  <c r="J114" i="2"/>
  <c r="J112" i="2"/>
  <c r="J111" i="2"/>
  <c r="J109" i="2"/>
  <c r="J108" i="2"/>
  <c r="I164" i="2"/>
  <c r="I163" i="2"/>
  <c r="I160" i="2"/>
  <c r="I161" i="2" s="1"/>
  <c r="I170" i="2" s="1"/>
  <c r="I158" i="2"/>
  <c r="I157" i="2"/>
  <c r="I150" i="2"/>
  <c r="I149" i="2"/>
  <c r="I144" i="2"/>
  <c r="I155" i="2" s="1"/>
  <c r="I136" i="2"/>
  <c r="I135" i="2"/>
  <c r="I133" i="2"/>
  <c r="I131" i="2" s="1"/>
  <c r="I127" i="2"/>
  <c r="I120" i="2"/>
  <c r="I119" i="2"/>
  <c r="I118" i="2"/>
  <c r="I117" i="2"/>
  <c r="I111" i="2"/>
  <c r="I112" i="2" s="1"/>
  <c r="I109" i="2"/>
  <c r="I108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58" i="2"/>
  <c r="J59" i="2"/>
  <c r="J60" i="2"/>
  <c r="J61" i="2"/>
  <c r="J62" i="2"/>
  <c r="J63" i="2"/>
  <c r="J64" i="2"/>
  <c r="H65" i="2"/>
  <c r="I65" i="2"/>
  <c r="I45" i="2"/>
  <c r="J39" i="2"/>
  <c r="J40" i="2"/>
  <c r="J41" i="2"/>
  <c r="J42" i="2"/>
  <c r="J43" i="2"/>
  <c r="J44" i="2"/>
  <c r="J46" i="2"/>
  <c r="J47" i="2"/>
  <c r="J48" i="2"/>
  <c r="J49" i="2"/>
  <c r="J50" i="2"/>
  <c r="J51" i="2"/>
  <c r="J52" i="2"/>
  <c r="J53" i="2"/>
  <c r="J54" i="2"/>
  <c r="J55" i="2"/>
  <c r="J30" i="2"/>
  <c r="J31" i="2"/>
  <c r="J32" i="2"/>
  <c r="J33" i="2"/>
  <c r="J34" i="2"/>
  <c r="J35" i="2"/>
  <c r="J36" i="2"/>
  <c r="J21" i="2"/>
  <c r="J22" i="2"/>
  <c r="J23" i="2"/>
  <c r="J24" i="2"/>
  <c r="J25" i="2"/>
  <c r="J26" i="2"/>
  <c r="J27" i="2"/>
  <c r="E45" i="2"/>
  <c r="F45" i="2"/>
  <c r="G45" i="2"/>
  <c r="H45" i="2"/>
  <c r="D45" i="2"/>
  <c r="I169" i="2" l="1"/>
  <c r="I126" i="2"/>
  <c r="I139" i="2" s="1"/>
  <c r="I128" i="2"/>
  <c r="I141" i="2" s="1"/>
  <c r="I167" i="2" s="1"/>
  <c r="I122" i="2"/>
  <c r="I130" i="2"/>
  <c r="I143" i="2" s="1"/>
  <c r="I124" i="2"/>
  <c r="I137" i="2" s="1"/>
  <c r="I125" i="2"/>
  <c r="I138" i="2" s="1"/>
  <c r="I129" i="2"/>
  <c r="I142" i="2" s="1"/>
  <c r="I123" i="2"/>
  <c r="J45" i="2"/>
  <c r="E150" i="2"/>
  <c r="F150" i="2"/>
  <c r="G150" i="2"/>
  <c r="H150" i="2"/>
  <c r="D150" i="2"/>
  <c r="E111" i="2"/>
  <c r="E115" i="2" s="1"/>
  <c r="F111" i="2"/>
  <c r="F115" i="2" s="1"/>
  <c r="G111" i="2"/>
  <c r="G115" i="2" s="1"/>
  <c r="H111" i="2"/>
  <c r="H115" i="2" s="1"/>
  <c r="D111" i="2"/>
  <c r="D115" i="2" s="1"/>
  <c r="E108" i="2"/>
  <c r="E114" i="2" s="1"/>
  <c r="F108" i="2"/>
  <c r="F114" i="2" s="1"/>
  <c r="G108" i="2"/>
  <c r="G114" i="2" s="1"/>
  <c r="H108" i="2"/>
  <c r="H114" i="2" s="1"/>
  <c r="D108" i="2"/>
  <c r="D114" i="2" s="1"/>
  <c r="E117" i="2"/>
  <c r="F117" i="2"/>
  <c r="G117" i="2"/>
  <c r="H117" i="2"/>
  <c r="D117" i="2"/>
  <c r="I153" i="2" l="1"/>
  <c r="I145" i="2"/>
  <c r="I148" i="2" s="1"/>
  <c r="I132" i="2"/>
  <c r="I140" i="2"/>
  <c r="I154" i="2" s="1"/>
  <c r="I166" i="2"/>
  <c r="I147" i="2"/>
  <c r="H136" i="2"/>
  <c r="H135" i="2"/>
  <c r="I152" i="2" l="1"/>
  <c r="H120" i="2"/>
  <c r="H119" i="2"/>
  <c r="H118" i="2"/>
  <c r="G120" i="2"/>
  <c r="G119" i="2"/>
  <c r="G118" i="2"/>
  <c r="H160" i="2" l="1"/>
  <c r="H169" i="2" s="1"/>
  <c r="H158" i="2"/>
  <c r="H157" i="2"/>
  <c r="H149" i="2"/>
  <c r="H133" i="2"/>
  <c r="H128" i="2" s="1"/>
  <c r="H141" i="2" s="1"/>
  <c r="H167" i="2" s="1"/>
  <c r="H127" i="2"/>
  <c r="H163" i="2"/>
  <c r="H109" i="2"/>
  <c r="H164" i="2"/>
  <c r="H161" i="2" l="1"/>
  <c r="H170" i="2" s="1"/>
  <c r="H112" i="2"/>
  <c r="H122" i="2"/>
  <c r="H126" i="2"/>
  <c r="H139" i="2" s="1"/>
  <c r="H166" i="2" s="1"/>
  <c r="H130" i="2"/>
  <c r="H143" i="2" s="1"/>
  <c r="H125" i="2"/>
  <c r="H138" i="2" s="1"/>
  <c r="H129" i="2"/>
  <c r="H142" i="2" s="1"/>
  <c r="H123" i="2"/>
  <c r="H131" i="2"/>
  <c r="H144" i="2" s="1"/>
  <c r="H124" i="2"/>
  <c r="H137" i="2" s="1"/>
  <c r="H132" i="2" l="1"/>
  <c r="H153" i="2"/>
  <c r="H145" i="2"/>
  <c r="H148" i="2" s="1"/>
  <c r="H155" i="2"/>
  <c r="H140" i="2"/>
  <c r="H154" i="2" s="1"/>
  <c r="H147" i="2"/>
  <c r="H152" i="2" l="1"/>
  <c r="G163" i="2" l="1"/>
  <c r="D112" i="2" l="1"/>
  <c r="D163" i="2"/>
  <c r="F112" i="2"/>
  <c r="F163" i="2"/>
  <c r="G112" i="2"/>
  <c r="E112" i="2"/>
  <c r="E163" i="2"/>
  <c r="E149" i="2" l="1"/>
  <c r="F149" i="2"/>
  <c r="G149" i="2"/>
  <c r="D149" i="2"/>
  <c r="E109" i="2" l="1"/>
  <c r="F109" i="2"/>
  <c r="G109" i="2"/>
  <c r="D109" i="2"/>
  <c r="D65" i="2" l="1"/>
  <c r="J65" i="2" s="1"/>
  <c r="E65" i="2"/>
  <c r="F65" i="2"/>
  <c r="G65" i="2"/>
  <c r="E157" i="2"/>
  <c r="F157" i="2"/>
  <c r="G157" i="2"/>
  <c r="D157" i="2"/>
  <c r="G160" i="2" l="1"/>
  <c r="G169" i="2" s="1"/>
  <c r="E160" i="2"/>
  <c r="E169" i="2" s="1"/>
  <c r="F160" i="2"/>
  <c r="F169" i="2" s="1"/>
  <c r="G158" i="2"/>
  <c r="E158" i="2"/>
  <c r="F158" i="2"/>
  <c r="F161" i="2" l="1"/>
  <c r="F170" i="2" s="1"/>
  <c r="G161" i="2"/>
  <c r="G170" i="2" s="1"/>
  <c r="E161" i="2"/>
  <c r="E170" i="2" s="1"/>
  <c r="F136" i="2"/>
  <c r="G136" i="2"/>
  <c r="E136" i="2"/>
  <c r="F135" i="2"/>
  <c r="G135" i="2"/>
  <c r="E135" i="2"/>
  <c r="G133" i="2"/>
  <c r="E133" i="2"/>
  <c r="E131" i="2" s="1"/>
  <c r="E144" i="2" s="1"/>
  <c r="F133" i="2"/>
  <c r="G127" i="2"/>
  <c r="E127" i="2"/>
  <c r="F127" i="2"/>
  <c r="G164" i="2"/>
  <c r="E155" i="2" l="1"/>
  <c r="F129" i="2"/>
  <c r="F142" i="2" s="1"/>
  <c r="E126" i="2"/>
  <c r="E139" i="2" s="1"/>
  <c r="E166" i="2" s="1"/>
  <c r="E130" i="2"/>
  <c r="E143" i="2" s="1"/>
  <c r="F130" i="2"/>
  <c r="F143" i="2" s="1"/>
  <c r="G123" i="2"/>
  <c r="F125" i="2"/>
  <c r="F138" i="2" s="1"/>
  <c r="G124" i="2"/>
  <c r="G137" i="2" s="1"/>
  <c r="G126" i="2"/>
  <c r="G139" i="2" s="1"/>
  <c r="G166" i="2" s="1"/>
  <c r="G128" i="2"/>
  <c r="G141" i="2" s="1"/>
  <c r="G167" i="2" s="1"/>
  <c r="G130" i="2"/>
  <c r="G143" i="2" s="1"/>
  <c r="G131" i="2"/>
  <c r="G144" i="2" s="1"/>
  <c r="G122" i="2"/>
  <c r="G125" i="2"/>
  <c r="G138" i="2" s="1"/>
  <c r="G129" i="2"/>
  <c r="G142" i="2" s="1"/>
  <c r="E128" i="2"/>
  <c r="E141" i="2" s="1"/>
  <c r="E167" i="2" s="1"/>
  <c r="F131" i="2"/>
  <c r="F144" i="2" s="1"/>
  <c r="E125" i="2"/>
  <c r="F128" i="2"/>
  <c r="F141" i="2" s="1"/>
  <c r="F167" i="2" s="1"/>
  <c r="E129" i="2"/>
  <c r="F126" i="2"/>
  <c r="F139" i="2" s="1"/>
  <c r="F166" i="2" s="1"/>
  <c r="D160" i="2"/>
  <c r="D158" i="2"/>
  <c r="D136" i="2"/>
  <c r="D135" i="2"/>
  <c r="D127" i="2"/>
  <c r="D133" i="2"/>
  <c r="G132" i="2" l="1"/>
  <c r="G145" i="2"/>
  <c r="G148" i="2" s="1"/>
  <c r="G147" i="2"/>
  <c r="F147" i="2"/>
  <c r="F155" i="2"/>
  <c r="G155" i="2"/>
  <c r="G153" i="2"/>
  <c r="E147" i="2"/>
  <c r="D169" i="2"/>
  <c r="E140" i="2"/>
  <c r="E154" i="2" s="1"/>
  <c r="E138" i="2"/>
  <c r="F140" i="2"/>
  <c r="F154" i="2" s="1"/>
  <c r="G140" i="2"/>
  <c r="G154" i="2" s="1"/>
  <c r="D130" i="2"/>
  <c r="E142" i="2"/>
  <c r="D161" i="2"/>
  <c r="F123" i="2"/>
  <c r="D124" i="2"/>
  <c r="D128" i="2"/>
  <c r="E123" i="2"/>
  <c r="D131" i="2"/>
  <c r="D125" i="2"/>
  <c r="D129" i="2"/>
  <c r="F122" i="2"/>
  <c r="F124" i="2"/>
  <c r="F137" i="2" s="1"/>
  <c r="F145" i="2" s="1"/>
  <c r="F148" i="2" s="1"/>
  <c r="D123" i="2"/>
  <c r="D122" i="2"/>
  <c r="D126" i="2"/>
  <c r="E122" i="2"/>
  <c r="E124" i="2"/>
  <c r="E137" i="2" s="1"/>
  <c r="E120" i="2"/>
  <c r="F120" i="2"/>
  <c r="E119" i="2"/>
  <c r="F119" i="2"/>
  <c r="E118" i="2"/>
  <c r="F118" i="2"/>
  <c r="E164" i="2"/>
  <c r="F164" i="2"/>
  <c r="D120" i="2"/>
  <c r="D119" i="2"/>
  <c r="D118" i="2"/>
  <c r="E145" i="2" l="1"/>
  <c r="E148" i="2" s="1"/>
  <c r="F132" i="2"/>
  <c r="E132" i="2"/>
  <c r="D132" i="2"/>
  <c r="D164" i="2"/>
  <c r="G152" i="2"/>
  <c r="E153" i="2"/>
  <c r="E152" i="2"/>
  <c r="F152" i="2"/>
  <c r="F153" i="2"/>
  <c r="D170" i="2"/>
  <c r="D143" i="2"/>
  <c r="D142" i="2"/>
  <c r="D137" i="2"/>
  <c r="D139" i="2"/>
  <c r="D166" i="2" s="1"/>
  <c r="D138" i="2"/>
  <c r="D144" i="2"/>
  <c r="D141" i="2"/>
  <c r="D167" i="2" s="1"/>
  <c r="D145" i="2" l="1"/>
  <c r="D148" i="2" s="1"/>
  <c r="D147" i="2"/>
  <c r="D153" i="2"/>
  <c r="D155" i="2"/>
  <c r="D140" i="2"/>
  <c r="D154" i="2" s="1"/>
  <c r="D152" i="2" l="1"/>
</calcChain>
</file>

<file path=xl/sharedStrings.xml><?xml version="1.0" encoding="utf-8"?>
<sst xmlns="http://schemas.openxmlformats.org/spreadsheetml/2006/main" count="350" uniqueCount="291">
  <si>
    <t>Grosses réparations voirie</t>
  </si>
  <si>
    <t>Equipements de voirie</t>
  </si>
  <si>
    <t>Acquisitions foncières</t>
  </si>
  <si>
    <t>Frais d'études</t>
  </si>
  <si>
    <t>Agents sur la route</t>
  </si>
  <si>
    <t>Population</t>
  </si>
  <si>
    <t>Nombre d'ouvrages d'une portée supérieure à 2m</t>
  </si>
  <si>
    <t>Km de RD</t>
  </si>
  <si>
    <t>Surface des murs de soutènement</t>
  </si>
  <si>
    <t>Km de RD d'intérêt régional</t>
  </si>
  <si>
    <t>Agents travaillant sur la route</t>
  </si>
  <si>
    <t>Charges de personnel et frais assimilés</t>
  </si>
  <si>
    <t>Routes et voirie</t>
  </si>
  <si>
    <t>Voirie départementale</t>
  </si>
  <si>
    <t>Fournitures de voirie</t>
  </si>
  <si>
    <t>Total collectivité hors dette</t>
  </si>
  <si>
    <t>Travaux d'amélioration ou de modernisation courants</t>
  </si>
  <si>
    <t>Grands travaux</t>
  </si>
  <si>
    <t>Grosses réparations ouvrages</t>
  </si>
  <si>
    <t xml:space="preserve">Mobilités alternatives </t>
  </si>
  <si>
    <t>Autres, divers</t>
  </si>
  <si>
    <t>A1</t>
  </si>
  <si>
    <t>A2</t>
  </si>
  <si>
    <t>A3</t>
  </si>
  <si>
    <t>A4</t>
  </si>
  <si>
    <t>A5</t>
  </si>
  <si>
    <t>A6</t>
  </si>
  <si>
    <t>A</t>
  </si>
  <si>
    <t>B</t>
  </si>
  <si>
    <t>B1</t>
  </si>
  <si>
    <t>B2</t>
  </si>
  <si>
    <t>B3</t>
  </si>
  <si>
    <t>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</si>
  <si>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</si>
  <si>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</si>
  <si>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</si>
  <si>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</si>
  <si>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</si>
  <si>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</si>
  <si>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</si>
  <si>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</si>
  <si>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</si>
  <si>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</si>
  <si>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</si>
  <si>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D</t>
  </si>
  <si>
    <t>D1</t>
  </si>
  <si>
    <t>D2</t>
  </si>
  <si>
    <t>D3</t>
  </si>
  <si>
    <t>D4</t>
  </si>
  <si>
    <t>D5</t>
  </si>
  <si>
    <t>D6</t>
  </si>
  <si>
    <t>D7</t>
  </si>
  <si>
    <t>D8</t>
  </si>
  <si>
    <t>E</t>
  </si>
  <si>
    <t>E1</t>
  </si>
  <si>
    <t>E2</t>
  </si>
  <si>
    <t>E3</t>
  </si>
  <si>
    <t>E4</t>
  </si>
  <si>
    <t>E5</t>
  </si>
  <si>
    <t>E6</t>
  </si>
  <si>
    <t>E7</t>
  </si>
  <si>
    <t>E8</t>
  </si>
  <si>
    <t>Agents sur la route pour 100 km</t>
  </si>
  <si>
    <t>Agents  gestion/ingénierie pour 100 km</t>
  </si>
  <si>
    <t>Personnel voirie</t>
  </si>
  <si>
    <t>Travaux de voirie</t>
  </si>
  <si>
    <t>Frais généraux de voirie</t>
  </si>
  <si>
    <t>Entreprises routières</t>
  </si>
  <si>
    <t>Autres entreprises</t>
  </si>
  <si>
    <t>Activité en régie</t>
  </si>
  <si>
    <t>Autres charges</t>
  </si>
  <si>
    <t>Total agents voirie</t>
  </si>
  <si>
    <t>Agents gestion/ingénierie</t>
  </si>
  <si>
    <t>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</si>
  <si>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</si>
  <si>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</si>
  <si>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</si>
  <si>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</si>
  <si>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</si>
  <si>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</si>
  <si>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</si>
  <si>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</si>
  <si>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</si>
  <si>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</si>
  <si>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</si>
  <si>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B4</t>
  </si>
  <si>
    <t>E9</t>
  </si>
  <si>
    <t>B5</t>
  </si>
  <si>
    <t>C12</t>
  </si>
  <si>
    <t>Frais d'amortissement du matériel de voirie</t>
  </si>
  <si>
    <t>Observatoire National de la Route</t>
  </si>
  <si>
    <t>DONNÉES RESSOURCES HUMAINES</t>
  </si>
  <si>
    <t>MOYENNES</t>
  </si>
  <si>
    <t>Surface d'ouvrages d'une portée supérieure à 2m</t>
  </si>
  <si>
    <t>DONNÉES GÉNÉRALES</t>
  </si>
  <si>
    <t>CA 2016</t>
  </si>
  <si>
    <t>CA 2017</t>
  </si>
  <si>
    <t>Total des agents de la collectivité</t>
  </si>
  <si>
    <t>DONNÉES FONCTIONNEMENT</t>
  </si>
  <si>
    <t>Total dépenses de gestion des services</t>
  </si>
  <si>
    <t>Réseaux et infrastructures</t>
  </si>
  <si>
    <t>Charges de personnel voirie départementale</t>
  </si>
  <si>
    <t>Travaux d'entretien voirie</t>
  </si>
  <si>
    <t>DONNÉES INVESTISSEMENT</t>
  </si>
  <si>
    <t>Travaux sur la voirie</t>
  </si>
  <si>
    <t>Divers</t>
  </si>
  <si>
    <t>DONNÉES PROGRAMMES D'INVESTISSEMENTS</t>
  </si>
  <si>
    <t>Total 1</t>
  </si>
  <si>
    <t>Total 2</t>
  </si>
  <si>
    <t>Total 3</t>
  </si>
  <si>
    <t>Coût unitaire d'un agent (ETP) travaillant sur la route</t>
  </si>
  <si>
    <t>Agents affectés au matériel de voirie (ex parc si pas de BA)</t>
  </si>
  <si>
    <t>CA 2018</t>
  </si>
  <si>
    <t>C7 a</t>
  </si>
  <si>
    <t>C7 b</t>
  </si>
  <si>
    <t>C8 a</t>
  </si>
  <si>
    <t>C9 a</t>
  </si>
  <si>
    <t>C10 a</t>
  </si>
  <si>
    <t>A7</t>
  </si>
  <si>
    <t>Fonctionnement hors voirie</t>
  </si>
  <si>
    <t>Investissement hors voirie</t>
  </si>
  <si>
    <t>Total agents non voirie</t>
  </si>
  <si>
    <t>Dépenses d'investissement</t>
  </si>
  <si>
    <t>Dépenses de fonctionnement</t>
  </si>
  <si>
    <t>Part des dépenes d'investissement par rapport aux dépenses de fonctionnement</t>
  </si>
  <si>
    <t>Répartition des dépenses de fonctionnement voirie</t>
  </si>
  <si>
    <t>Répartition des dépenses d'investissement voirie</t>
  </si>
  <si>
    <t xml:space="preserve">Part des entreprises sur l'ensemble des dépenses </t>
  </si>
  <si>
    <t>Répartition des effectifs</t>
  </si>
  <si>
    <t>Répartition des agents voirie</t>
  </si>
  <si>
    <t>F1a</t>
  </si>
  <si>
    <t>F1b</t>
  </si>
  <si>
    <t>F2a</t>
  </si>
  <si>
    <t>F2b</t>
  </si>
  <si>
    <t>F3a</t>
  </si>
  <si>
    <t>F3b</t>
  </si>
  <si>
    <t>F4a</t>
  </si>
  <si>
    <t>F4b</t>
  </si>
  <si>
    <t>F4c</t>
  </si>
  <si>
    <t>F4d</t>
  </si>
  <si>
    <t>F5a</t>
  </si>
  <si>
    <t>F5b</t>
  </si>
  <si>
    <t>F5c</t>
  </si>
  <si>
    <t>F5d</t>
  </si>
  <si>
    <t>F5e</t>
  </si>
  <si>
    <t>F5f</t>
  </si>
  <si>
    <t>F5g</t>
  </si>
  <si>
    <t>F5h</t>
  </si>
  <si>
    <t>F5i</t>
  </si>
  <si>
    <t>F5j</t>
  </si>
  <si>
    <t>F6a</t>
  </si>
  <si>
    <t>F6b</t>
  </si>
  <si>
    <t>F6c</t>
  </si>
  <si>
    <t>F6d</t>
  </si>
  <si>
    <t>F7a</t>
  </si>
  <si>
    <t>F7b</t>
  </si>
  <si>
    <t>F8a</t>
  </si>
  <si>
    <t>F8b</t>
  </si>
  <si>
    <t>F9a</t>
  </si>
  <si>
    <t>F9b</t>
  </si>
  <si>
    <t>Nombre d'agents pour 100 km</t>
  </si>
  <si>
    <t>E1a</t>
  </si>
  <si>
    <t>Grands travaux sur l'ensemble du réseau</t>
  </si>
  <si>
    <t>E1b</t>
  </si>
  <si>
    <t>E1c</t>
  </si>
  <si>
    <t>E2a</t>
  </si>
  <si>
    <t>E2b</t>
  </si>
  <si>
    <t>E2c</t>
  </si>
  <si>
    <t>Grosses réparations voirie (GRV)</t>
  </si>
  <si>
    <t>E4a</t>
  </si>
  <si>
    <t>E4b</t>
  </si>
  <si>
    <t>E4c</t>
  </si>
  <si>
    <t>E3a</t>
  </si>
  <si>
    <t>E3b</t>
  </si>
  <si>
    <t>E3c</t>
  </si>
  <si>
    <t>E5a</t>
  </si>
  <si>
    <t>E5b</t>
  </si>
  <si>
    <t>E5c</t>
  </si>
  <si>
    <t>Grosses réparations ouvrages d'art (GRO)</t>
  </si>
  <si>
    <t>E6a</t>
  </si>
  <si>
    <t>E6b</t>
  </si>
  <si>
    <t>E6c</t>
  </si>
  <si>
    <t>E7a</t>
  </si>
  <si>
    <t>E7b</t>
  </si>
  <si>
    <t>E7c</t>
  </si>
  <si>
    <t>Mobilités alternatives (MA)</t>
  </si>
  <si>
    <t>E8a</t>
  </si>
  <si>
    <t>E8b</t>
  </si>
  <si>
    <t>E8c</t>
  </si>
  <si>
    <t>E9a</t>
  </si>
  <si>
    <t>E9b</t>
  </si>
  <si>
    <t>E9c</t>
  </si>
  <si>
    <t xml:space="preserve">EXPLOITATION DES DONNEES POUR GRAPHIQUES </t>
  </si>
  <si>
    <t>Répartition des dépenses de voirie</t>
  </si>
  <si>
    <t>Grosses réparations</t>
  </si>
  <si>
    <t>Autres investissements</t>
  </si>
  <si>
    <t>Fonctionnement voirie hors personnel</t>
  </si>
  <si>
    <t>Charges de personnel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</si>
  <si>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</si>
  <si>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</si>
  <si>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</si>
  <si>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</si>
  <si>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</si>
  <si>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</si>
  <si>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</si>
  <si>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</si>
  <si>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</si>
  <si>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F50</t>
  </si>
  <si>
    <t>F7c</t>
  </si>
  <si>
    <t>F7d</t>
  </si>
  <si>
    <t>F10b</t>
  </si>
  <si>
    <t>F11a</t>
  </si>
  <si>
    <t>F11b</t>
  </si>
  <si>
    <t>F12</t>
  </si>
  <si>
    <t>F12a</t>
  </si>
  <si>
    <t>F12b</t>
  </si>
  <si>
    <t xml:space="preserve"> </t>
  </si>
  <si>
    <t>Evolution des dépenses de voirie par km pour 1 000 habitants</t>
  </si>
  <si>
    <t>Grosses réparations par km pour 1 000 habitants</t>
  </si>
  <si>
    <t>Grosses réparations ouvrages d'art</t>
  </si>
  <si>
    <t>Grosse réparations chaussées par km pour 1 000 habitants</t>
  </si>
  <si>
    <t>Grosses réparations OA par km pour 1 000 habitants</t>
  </si>
  <si>
    <t>Km de RD au-dessus de 1 000m d'altitude</t>
  </si>
  <si>
    <t>B3a</t>
  </si>
  <si>
    <t>B3b</t>
  </si>
  <si>
    <t>ETP pour la VH (agents classiques, saisonniers, vacataires)</t>
  </si>
  <si>
    <r>
      <t xml:space="preserve">Total des agents </t>
    </r>
    <r>
      <rPr>
        <sz val="12"/>
        <rFont val="Calibri"/>
        <family val="2"/>
        <scheme val="minor"/>
      </rPr>
      <t>permanents</t>
    </r>
    <r>
      <rPr>
        <sz val="12"/>
        <color theme="1"/>
        <rFont val="Calibri"/>
        <family val="2"/>
        <scheme val="minor"/>
      </rPr>
      <t xml:space="preserve"> affectés à la voirie</t>
    </r>
  </si>
  <si>
    <t xml:space="preserve">                       Dont charges agents sur la route</t>
  </si>
  <si>
    <t xml:space="preserve">                       Dont charges agents affectés à des travaux d'investissement en régie</t>
  </si>
  <si>
    <t xml:space="preserve">                       Dont charges agents VH</t>
  </si>
  <si>
    <t xml:space="preserve">                       Dont fournitures VH</t>
  </si>
  <si>
    <t xml:space="preserve">                       Dont travaux VH confiés aux entreprises</t>
  </si>
  <si>
    <t xml:space="preserve">                       Dont confiés au Parc si budget annexe</t>
  </si>
  <si>
    <r>
      <t xml:space="preserve">                       Dont </t>
    </r>
    <r>
      <rPr>
        <sz val="12"/>
        <rFont val="Calibri"/>
        <family val="2"/>
        <scheme val="minor"/>
      </rPr>
      <t>VH</t>
    </r>
    <r>
      <rPr>
        <sz val="12"/>
        <color theme="1"/>
        <rFont val="Calibri"/>
        <family val="2"/>
        <scheme val="minor"/>
      </rPr>
      <t xml:space="preserve"> confiée au Parc si budget annexe</t>
    </r>
  </si>
  <si>
    <t xml:space="preserve">                       Dont agents affectés à des travaux de voirie (ex parc si pas de BA)</t>
  </si>
  <si>
    <t xml:space="preserve">                        Dont parc en cas de budget annexe</t>
  </si>
  <si>
    <t xml:space="preserve">                        dont GT réseau structurant/primaire</t>
  </si>
  <si>
    <t xml:space="preserve">                        dont GT réseau principal/secondaire</t>
  </si>
  <si>
    <t xml:space="preserve">                        dont GT réseau local/tertiaire</t>
  </si>
  <si>
    <t xml:space="preserve">                        dont GT grands ouvrages réseau primaire</t>
  </si>
  <si>
    <t xml:space="preserve">                        dont GT grands ouvrages réseau secondaire</t>
  </si>
  <si>
    <t xml:space="preserve">                        dont GT grands ouvrages réseau tertiaire</t>
  </si>
  <si>
    <t xml:space="preserve">                        dont amélioration/modernisation réseau primaire</t>
  </si>
  <si>
    <t xml:space="preserve">                        dont amélioration/modernisation réseau secondaire</t>
  </si>
  <si>
    <t xml:space="preserve">                        dont amélioration/modernisation réseau tertiaire</t>
  </si>
  <si>
    <t xml:space="preserve">                        dont GRV réseau primaire</t>
  </si>
  <si>
    <t xml:space="preserve">                        dont GRV réseau secondaire</t>
  </si>
  <si>
    <t xml:space="preserve">                        dont GRV réseau tertiaire</t>
  </si>
  <si>
    <t xml:space="preserve">                        dont Parc réseau primaire</t>
  </si>
  <si>
    <t xml:space="preserve">                        dont Parc réseau secondaire</t>
  </si>
  <si>
    <t xml:space="preserve">                        dont Parc réseau tertiaire</t>
  </si>
  <si>
    <t xml:space="preserve">                        dont GRO réseau primaire</t>
  </si>
  <si>
    <t xml:space="preserve">                        dont GRO réseau secondaire</t>
  </si>
  <si>
    <t xml:space="preserve">                        dont GRO réseau tertiaire</t>
  </si>
  <si>
    <t xml:space="preserve">                        dont équipements réseau primaire</t>
  </si>
  <si>
    <t xml:space="preserve">                        dont équipements réseau secondaire</t>
  </si>
  <si>
    <t xml:space="preserve">                        dont équipements réseau tertiaire</t>
  </si>
  <si>
    <t xml:space="preserve">                        dont MA réseau primaire</t>
  </si>
  <si>
    <t xml:space="preserve">                        dont MA réseau secondaire</t>
  </si>
  <si>
    <t xml:space="preserve">                        dont MA réseau tertiaire</t>
  </si>
  <si>
    <t xml:space="preserve">                        dont autres réseau primaire</t>
  </si>
  <si>
    <t xml:space="preserve">                        dont autres réseau secondaire</t>
  </si>
  <si>
    <t xml:space="preserve">                        dont réseau tertiaire</t>
  </si>
  <si>
    <t>Commentaires</t>
  </si>
  <si>
    <t>CA 2019</t>
  </si>
  <si>
    <t>CA 2020</t>
  </si>
  <si>
    <t>F10a</t>
  </si>
  <si>
    <t xml:space="preserve">                Dont Parc si budget annexe</t>
  </si>
  <si>
    <t xml:space="preserve">                Dont GT grands ouvrages</t>
  </si>
  <si>
    <t>F60</t>
  </si>
  <si>
    <t>Investissement voirie (sans grands travaux)</t>
  </si>
  <si>
    <t>Fonctionnement voirie (sans personnel)</t>
  </si>
  <si>
    <t>Part investissement voirie sans grands travaux</t>
  </si>
  <si>
    <t>Part fonctionnement voirie sans charges de personnel</t>
  </si>
  <si>
    <t>Fonctionnement (sans charges de personnel) par km pour 1 000 habitants</t>
  </si>
  <si>
    <t>Investissement (sans grands travaux) par km pour 1 000 habitants</t>
  </si>
  <si>
    <t>C1 &gt; C2</t>
  </si>
  <si>
    <t>C2 &gt; C3</t>
  </si>
  <si>
    <t>C3 &gt; C4</t>
  </si>
  <si>
    <t>C4 &gt; C5</t>
  </si>
  <si>
    <t>C5 &gt; C6</t>
  </si>
  <si>
    <t>Calcul automatique</t>
  </si>
  <si>
    <t>D1 &gt; D2</t>
  </si>
  <si>
    <t>D2 &gt; D3</t>
  </si>
  <si>
    <t>D3 &gt; D4</t>
  </si>
  <si>
    <t>C8 &gt; C8a</t>
  </si>
  <si>
    <t>C9 &gt; C9a</t>
  </si>
  <si>
    <t>C9 &gt; C10</t>
  </si>
  <si>
    <t>C9 &gt; C10a</t>
  </si>
  <si>
    <t>BP 2021</t>
  </si>
  <si>
    <t>Enquête Départements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</si>
</sst>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\ _€_-;\-* #,##0\ _€_-;_-* &quot;-&quot;\ _€_-;_-@_-"/>
    <numFmt numFmtId="165" formatCode="#,##0\ &quot;€&quot;"/>
    <numFmt numFmtId="166" formatCode="#,##0.00\ &quot;€&quot;"/>
    <numFmt numFmtId="167" formatCode="_-* #,##0\ _€_-;\-* #,##0\ _€_-;_-* &quot;-&quot;??\ _€_-;_-@_-"/>
    <numFmt numFmtId="168" formatCode="[$-40C]General"/>
    <numFmt numFmtId="169" formatCode="&quot; &quot;#,##0.00&quot;    &quot;;&quot;-&quot;#,##0.00&quot;    &quot;;&quot; -&quot;#&quot;    &quot;;@&quot; &quot;"/>
    <numFmt numFmtId="170" formatCode="[$-40C]0%"/>
    <numFmt numFmtId="171" formatCode="#,##0.00&quot; &quot;[$€-40C];[Red]&quot;-&quot;#,##0.00&quot; &quot;[$€-40C]"/>
    <numFmt numFmtId="172" formatCode="#,##0\ [$€-40C];\-#,##0\ [$€-40C]"/>
    <numFmt numFmtId="173" formatCode="#,##0.00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772681"/>
      <name val="Calibri"/>
      <family val="2"/>
      <scheme val="minor"/>
    </font>
    <font>
      <b/>
      <sz val="18"/>
      <color rgb="FF007DB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6" fillId="0" borderId="0"/>
    <xf numFmtId="169" fontId="17" fillId="0" borderId="0" applyBorder="0" applyProtection="0"/>
    <xf numFmtId="168" fontId="17" fillId="0" borderId="0" applyBorder="0" applyProtection="0"/>
    <xf numFmtId="170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71" fontId="19" fillId="0" borderId="0" applyBorder="0" applyProtection="0"/>
  </cellStyleXfs>
  <cellXfs count="150">
    <xf numFmtId="0" fontId="0" fillId="0" borderId="0" xfId="0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0" fillId="0" borderId="0" xfId="0" applyFont="1" applyBorder="1"/>
    <xf numFmtId="0" fontId="3" fillId="0" borderId="0" xfId="0" applyFont="1" applyBorder="1"/>
    <xf numFmtId="0" fontId="12" fillId="0" borderId="0" xfId="0" applyFont="1" applyBorder="1"/>
    <xf numFmtId="0" fontId="12" fillId="7" borderId="0" xfId="0" applyFont="1" applyFill="1" applyBorder="1"/>
    <xf numFmtId="0" fontId="4" fillId="0" borderId="0" xfId="0" applyFont="1" applyBorder="1" applyAlignment="1"/>
    <xf numFmtId="0" fontId="4" fillId="0" borderId="4" xfId="0" applyFont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center"/>
    </xf>
    <xf numFmtId="166" fontId="9" fillId="6" borderId="0" xfId="0" applyNumberFormat="1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1" applyNumberFormat="1" applyFont="1" applyFill="1" applyBorder="1"/>
    <xf numFmtId="0" fontId="8" fillId="2" borderId="1" xfId="0" applyFont="1" applyFill="1" applyBorder="1"/>
    <xf numFmtId="0" fontId="10" fillId="8" borderId="4" xfId="0" applyFont="1" applyFill="1" applyBorder="1"/>
    <xf numFmtId="0" fontId="4" fillId="8" borderId="0" xfId="0" applyFont="1" applyFill="1" applyBorder="1"/>
    <xf numFmtId="0" fontId="0" fillId="0" borderId="0" xfId="0" applyFill="1" applyBorder="1"/>
    <xf numFmtId="0" fontId="4" fillId="2" borderId="5" xfId="0" applyFont="1" applyFill="1" applyBorder="1"/>
    <xf numFmtId="2" fontId="4" fillId="0" borderId="0" xfId="0" applyNumberFormat="1" applyFont="1" applyFill="1" applyBorder="1"/>
    <xf numFmtId="167" fontId="4" fillId="0" borderId="0" xfId="0" applyNumberFormat="1" applyFont="1" applyFill="1" applyBorder="1"/>
    <xf numFmtId="165" fontId="8" fillId="2" borderId="1" xfId="1" applyNumberFormat="1" applyFont="1" applyFill="1" applyBorder="1"/>
    <xf numFmtId="0" fontId="4" fillId="9" borderId="5" xfId="0" applyFont="1" applyFill="1" applyBorder="1"/>
    <xf numFmtId="0" fontId="4" fillId="9" borderId="1" xfId="0" applyFont="1" applyFill="1" applyBorder="1"/>
    <xf numFmtId="0" fontId="8" fillId="2" borderId="9" xfId="0" applyFont="1" applyFill="1" applyBorder="1"/>
    <xf numFmtId="0" fontId="4" fillId="2" borderId="8" xfId="0" applyFont="1" applyFill="1" applyBorder="1"/>
    <xf numFmtId="0" fontId="8" fillId="2" borderId="10" xfId="0" applyFont="1" applyFill="1" applyBorder="1"/>
    <xf numFmtId="165" fontId="4" fillId="2" borderId="10" xfId="0" applyNumberFormat="1" applyFont="1" applyFill="1" applyBorder="1"/>
    <xf numFmtId="0" fontId="4" fillId="9" borderId="8" xfId="0" applyFont="1" applyFill="1" applyBorder="1"/>
    <xf numFmtId="0" fontId="8" fillId="2" borderId="8" xfId="0" applyFont="1" applyFill="1" applyBorder="1"/>
    <xf numFmtId="165" fontId="8" fillId="2" borderId="8" xfId="1" applyNumberFormat="1" applyFont="1" applyFill="1" applyBorder="1"/>
    <xf numFmtId="0" fontId="8" fillId="9" borderId="9" xfId="0" applyFont="1" applyFill="1" applyBorder="1"/>
    <xf numFmtId="0" fontId="8" fillId="9" borderId="10" xfId="0" applyFont="1" applyFill="1" applyBorder="1"/>
    <xf numFmtId="165" fontId="4" fillId="9" borderId="10" xfId="0" applyNumberFormat="1" applyFont="1" applyFill="1" applyBorder="1"/>
    <xf numFmtId="165" fontId="4" fillId="9" borderId="1" xfId="0" applyNumberFormat="1" applyFont="1" applyFill="1" applyBorder="1"/>
    <xf numFmtId="0" fontId="4" fillId="2" borderId="7" xfId="0" applyFont="1" applyFill="1" applyBorder="1"/>
    <xf numFmtId="0" fontId="13" fillId="9" borderId="5" xfId="0" applyFont="1" applyFill="1" applyBorder="1"/>
    <xf numFmtId="165" fontId="13" fillId="9" borderId="5" xfId="0" applyNumberFormat="1" applyFont="1" applyFill="1" applyBorder="1"/>
    <xf numFmtId="165" fontId="13" fillId="9" borderId="8" xfId="0" applyNumberFormat="1" applyFont="1" applyFill="1" applyBorder="1"/>
    <xf numFmtId="165" fontId="4" fillId="9" borderId="5" xfId="0" applyNumberFormat="1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2" fontId="4" fillId="0" borderId="11" xfId="0" applyNumberFormat="1" applyFont="1" applyFill="1" applyBorder="1"/>
    <xf numFmtId="165" fontId="4" fillId="9" borderId="8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11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9" fillId="6" borderId="0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4" fillId="9" borderId="1" xfId="0" applyFont="1" applyFill="1" applyBorder="1"/>
    <xf numFmtId="0" fontId="8" fillId="9" borderId="1" xfId="0" applyFont="1" applyFill="1" applyBorder="1"/>
    <xf numFmtId="0" fontId="4" fillId="9" borderId="6" xfId="0" applyFont="1" applyFill="1" applyBorder="1"/>
    <xf numFmtId="165" fontId="4" fillId="2" borderId="1" xfId="0" applyNumberFormat="1" applyFont="1" applyFill="1" applyBorder="1"/>
    <xf numFmtId="165" fontId="4" fillId="9" borderId="9" xfId="1" applyNumberFormat="1" applyFont="1" applyFill="1" applyBorder="1"/>
    <xf numFmtId="165" fontId="4" fillId="9" borderId="1" xfId="1" applyNumberFormat="1" applyFont="1" applyFill="1" applyBorder="1"/>
    <xf numFmtId="165" fontId="4" fillId="2" borderId="9" xfId="0" applyNumberFormat="1" applyFont="1" applyFill="1" applyBorder="1"/>
    <xf numFmtId="0" fontId="13" fillId="9" borderId="1" xfId="0" applyFont="1" applyFill="1" applyBorder="1"/>
    <xf numFmtId="165" fontId="13" fillId="2" borderId="1" xfId="0" applyNumberFormat="1" applyFont="1" applyFill="1" applyBorder="1"/>
    <xf numFmtId="165" fontId="13" fillId="2" borderId="5" xfId="0" applyNumberFormat="1" applyFont="1" applyFill="1" applyBorder="1"/>
    <xf numFmtId="165" fontId="4" fillId="2" borderId="5" xfId="0" applyNumberFormat="1" applyFont="1" applyFill="1" applyBorder="1"/>
    <xf numFmtId="172" fontId="4" fillId="0" borderId="0" xfId="0" applyNumberFormat="1" applyFont="1" applyBorder="1"/>
    <xf numFmtId="172" fontId="4" fillId="0" borderId="3" xfId="0" applyNumberFormat="1" applyFont="1" applyBorder="1"/>
    <xf numFmtId="172" fontId="4" fillId="8" borderId="3" xfId="0" applyNumberFormat="1" applyFont="1" applyFill="1" applyBorder="1"/>
    <xf numFmtId="172" fontId="4" fillId="0" borderId="2" xfId="0" applyNumberFormat="1" applyFont="1" applyBorder="1"/>
    <xf numFmtId="165" fontId="10" fillId="5" borderId="3" xfId="0" applyNumberFormat="1" applyFont="1" applyFill="1" applyBorder="1"/>
    <xf numFmtId="165" fontId="10" fillId="3" borderId="3" xfId="0" applyNumberFormat="1" applyFont="1" applyFill="1" applyBorder="1"/>
    <xf numFmtId="165" fontId="10" fillId="8" borderId="2" xfId="0" applyNumberFormat="1" applyFont="1" applyFill="1" applyBorder="1"/>
    <xf numFmtId="165" fontId="10" fillId="4" borderId="3" xfId="0" applyNumberFormat="1" applyFont="1" applyFill="1" applyBorder="1"/>
    <xf numFmtId="165" fontId="14" fillId="3" borderId="3" xfId="0" applyNumberFormat="1" applyFont="1" applyFill="1" applyBorder="1"/>
    <xf numFmtId="165" fontId="14" fillId="4" borderId="3" xfId="0" applyNumberFormat="1" applyFont="1" applyFill="1" applyBorder="1"/>
    <xf numFmtId="165" fontId="4" fillId="2" borderId="8" xfId="0" applyNumberFormat="1" applyFont="1" applyFill="1" applyBorder="1"/>
    <xf numFmtId="165" fontId="4" fillId="9" borderId="9" xfId="0" applyNumberFormat="1" applyFont="1" applyFill="1" applyBorder="1"/>
    <xf numFmtId="165" fontId="10" fillId="2" borderId="5" xfId="0" applyNumberFormat="1" applyFont="1" applyFill="1" applyBorder="1"/>
    <xf numFmtId="165" fontId="10" fillId="2" borderId="8" xfId="0" applyNumberFormat="1" applyFont="1" applyFill="1" applyBorder="1"/>
    <xf numFmtId="165" fontId="13" fillId="9" borderId="1" xfId="0" applyNumberFormat="1" applyFont="1" applyFill="1" applyBorder="1"/>
    <xf numFmtId="0" fontId="4" fillId="0" borderId="13" xfId="0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4" fillId="2" borderId="1" xfId="0" applyNumberFormat="1" applyFont="1" applyFill="1" applyBorder="1"/>
    <xf numFmtId="172" fontId="10" fillId="0" borderId="0" xfId="0" applyNumberFormat="1" applyFont="1" applyBorder="1"/>
    <xf numFmtId="0" fontId="4" fillId="8" borderId="0" xfId="0" applyFont="1" applyFill="1" applyBorder="1" applyAlignment="1">
      <alignment horizontal="left"/>
    </xf>
    <xf numFmtId="172" fontId="10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164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4" fillId="0" borderId="13" xfId="0" applyFont="1" applyBorder="1" applyProtection="1">
      <protection locked="0"/>
    </xf>
    <xf numFmtId="172" fontId="4" fillId="0" borderId="0" xfId="0" applyNumberFormat="1" applyFont="1" applyBorder="1" applyProtection="1">
      <protection locked="0"/>
    </xf>
    <xf numFmtId="172" fontId="4" fillId="8" borderId="0" xfId="0" applyNumberFormat="1" applyFont="1" applyFill="1" applyBorder="1" applyProtection="1">
      <protection locked="0"/>
    </xf>
    <xf numFmtId="172" fontId="4" fillId="0" borderId="4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165" fontId="10" fillId="0" borderId="0" xfId="0" applyNumberFormat="1" applyFont="1" applyBorder="1" applyProtection="1">
      <protection locked="0"/>
    </xf>
    <xf numFmtId="165" fontId="10" fillId="8" borderId="4" xfId="0" applyNumberFormat="1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165" fontId="14" fillId="0" borderId="0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3" xfId="0" applyBorder="1"/>
    <xf numFmtId="0" fontId="4" fillId="0" borderId="17" xfId="0" applyFont="1" applyBorder="1"/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6" xfId="0" applyBorder="1" applyProtection="1">
      <protection locked="0"/>
    </xf>
    <xf numFmtId="173" fontId="4" fillId="2" borderId="1" xfId="1" applyNumberFormat="1" applyFont="1" applyFill="1" applyBorder="1"/>
    <xf numFmtId="166" fontId="13" fillId="2" borderId="5" xfId="0" applyNumberFormat="1" applyFont="1" applyFill="1" applyBorder="1"/>
    <xf numFmtId="166" fontId="13" fillId="2" borderId="1" xfId="0" applyNumberFormat="1" applyFont="1" applyFill="1" applyBorder="1"/>
    <xf numFmtId="166" fontId="4" fillId="9" borderId="8" xfId="0" applyNumberFormat="1" applyFont="1" applyFill="1" applyBorder="1"/>
    <xf numFmtId="166" fontId="4" fillId="9" borderId="1" xfId="0" applyNumberFormat="1" applyFont="1" applyFill="1" applyBorder="1"/>
    <xf numFmtId="0" fontId="8" fillId="2" borderId="5" xfId="0" applyFont="1" applyFill="1" applyBorder="1"/>
    <xf numFmtId="0" fontId="5" fillId="0" borderId="1" xfId="0" applyFont="1" applyBorder="1"/>
    <xf numFmtId="0" fontId="4" fillId="10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10" borderId="1" xfId="0" applyFill="1" applyBorder="1"/>
    <xf numFmtId="0" fontId="3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0">
    <cellStyle name="Excel Built-in Comma" xfId="3" xr:uid="{00000000-0005-0000-0000-000000000000}"/>
    <cellStyle name="Excel Built-in Normal" xfId="4" xr:uid="{00000000-0005-0000-0000-000001000000}"/>
    <cellStyle name="Excel Built-in Percent" xfId="5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2" xr:uid="{00000000-0005-0000-0000-000006000000}"/>
    <cellStyle name="Pourcentage" xfId="1" builtinId="5"/>
    <cellStyle name="Result" xfId="8" xr:uid="{00000000-0005-0000-0000-000008000000}"/>
    <cellStyle name="Result2" xfId="9" xr:uid="{00000000-0005-0000-0000-000009000000}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#,##0\ &quot;€&quot;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#,##0\ &quot;€&quot;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#,##0\ &quot;€&quot;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#,##0\ &quot;€&quot;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#,##0\ &quot;€&quot;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#,##0\ [$€-40C];\-#,##0\ [$€-40C]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\ _€_-;\-* #,##0\ _€_-;_-* &quot;-&quot;\ _€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colors>
    <mruColors>
      <color rgb="FF6CBFB0"/>
      <color rgb="FF2A94AB"/>
      <color rgb="FF772681"/>
      <color rgb="FF007DBF"/>
      <color rgb="FF60A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dépenses de fonctionnement (F4)</a:t>
            </a:r>
          </a:p>
        </c:rich>
      </c:tx>
      <c:layout>
        <c:manualLayout>
          <c:xMode val="edge"/>
          <c:yMode val="edge"/>
          <c:x val="0.15225234330969922"/>
          <c:y val="2.7156355389021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47043448807717"/>
          <c:y val="0.16865523403187088"/>
          <c:w val="0.30910756545184581"/>
          <c:h val="0.77651924779224446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4.5940778952611949E-2"/>
                  <c:y val="7.7394135791484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83-4830-952F-524142A67AE6}"/>
                </c:ext>
              </c:extLst>
            </c:dLbl>
            <c:dLbl>
              <c:idx val="1"/>
              <c:layout>
                <c:manualLayout>
                  <c:x val="-5.9452772762203697E-2"/>
                  <c:y val="-3.405341974825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83-4830-952F-524142A67AE6}"/>
                </c:ext>
              </c:extLst>
            </c:dLbl>
            <c:dLbl>
              <c:idx val="2"/>
              <c:layout>
                <c:manualLayout>
                  <c:x val="-4.5940778952611949E-2"/>
                  <c:y val="-6.5011074064847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3-4830-952F-524142A67AE6}"/>
                </c:ext>
              </c:extLst>
            </c:dLbl>
            <c:dLbl>
              <c:idx val="3"/>
              <c:layout>
                <c:manualLayout>
                  <c:x val="-3.1077585762061023E-2"/>
                  <c:y val="-0.102160259244760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3-4830-952F-524142A67A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Type!$C$117:$C$120</c:f>
              <c:strCache>
                <c:ptCount val="4"/>
                <c:pt idx="0">
                  <c:v>Personnel voirie</c:v>
                </c:pt>
                <c:pt idx="1">
                  <c:v>Fournitures de voirie</c:v>
                </c:pt>
                <c:pt idx="2">
                  <c:v>Travaux de voirie</c:v>
                </c:pt>
                <c:pt idx="3">
                  <c:v>Frais généraux de voirie</c:v>
                </c:pt>
              </c:strCache>
            </c:strRef>
          </c:cat>
          <c:val>
            <c:numRef>
              <c:f>Type!$J$117:$J$120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3-4830-952F-524142A67A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0.71246738301402612"/>
          <c:y val="0.28819400862161004"/>
          <c:w val="0.2817687938330668"/>
          <c:h val="0.44954764574052825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agents voirie (F9)</a:t>
            </a:r>
          </a:p>
        </c:rich>
      </c:tx>
      <c:layout>
        <c:manualLayout>
          <c:xMode val="edge"/>
          <c:yMode val="edge"/>
          <c:x val="0.13203477690288717"/>
          <c:y val="2.7777777777777776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7.7483447749045545E-2"/>
                  <c:y val="0.112081963031456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5-494A-8731-AD7C505DAE2C}"/>
                </c:ext>
              </c:extLst>
            </c:dLbl>
            <c:dLbl>
              <c:idx val="1"/>
              <c:layout>
                <c:manualLayout>
                  <c:x val="-7.9470202819533958E-2"/>
                  <c:y val="-7.5926491085825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5-494A-8731-AD7C505DA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Type!$C$160:$C$161</c:f>
              <c:strCache>
                <c:ptCount val="2"/>
                <c:pt idx="0">
                  <c:v>Agents sur la route</c:v>
                </c:pt>
                <c:pt idx="1">
                  <c:v>Agents gestion/ingénierie</c:v>
                </c:pt>
              </c:strCache>
            </c:strRef>
          </c:cat>
          <c:val>
            <c:numRef>
              <c:f>Type!$J$160:$J$161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5-494A-8731-AD7C505D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Nombre d'agents pour 100 km (F12)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Agents route</c:v>
          </c:tx>
          <c:invertIfNegative val="0"/>
          <c:cat>
            <c:strRef>
              <c:f>Type!$D$106:$G$106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Type!$D$169:$G$169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A-4D76-96B9-791955700054}"/>
            </c:ext>
          </c:extLst>
        </c:ser>
        <c:ser>
          <c:idx val="1"/>
          <c:order val="1"/>
          <c:tx>
            <c:v>Agents gestion/ingénierie</c:v>
          </c:tx>
          <c:invertIfNegative val="0"/>
          <c:cat>
            <c:strRef>
              <c:f>Type!$D$106:$G$106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Type!$D$170:$G$170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A-4D76-96B9-791955700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60128"/>
        <c:axId val="226961664"/>
      </c:barChart>
      <c:catAx>
        <c:axId val="22696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961664"/>
        <c:crosses val="autoZero"/>
        <c:auto val="1"/>
        <c:lblAlgn val="ctr"/>
        <c:lblOffset val="100"/>
        <c:noMultiLvlLbl val="0"/>
      </c:catAx>
      <c:valAx>
        <c:axId val="2269616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6960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dépenses de voirie (F6)</a:t>
            </a:r>
          </a:p>
        </c:rich>
      </c:tx>
      <c:layout>
        <c:manualLayout>
          <c:xMode val="edge"/>
          <c:yMode val="edge"/>
          <c:x val="0.2250781948156082"/>
          <c:y val="1.816916753330362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5.8298493195858066E-2"/>
                  <c:y val="-6.91823899371069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D-406E-AE96-215CEEAA190E}"/>
                </c:ext>
              </c:extLst>
            </c:dLbl>
            <c:dLbl>
              <c:idx val="1"/>
              <c:layout>
                <c:manualLayout>
                  <c:x val="5.1519598638200152E-2"/>
                  <c:y val="3.1446540880503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3D-406E-AE96-215CEEAA190E}"/>
                </c:ext>
              </c:extLst>
            </c:dLbl>
            <c:dLbl>
              <c:idx val="2"/>
              <c:layout>
                <c:manualLayout>
                  <c:x val="4.8808040815136934E-2"/>
                  <c:y val="0.103773584905660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D-406E-AE96-215CEEAA190E}"/>
                </c:ext>
              </c:extLst>
            </c:dLbl>
            <c:dLbl>
              <c:idx val="3"/>
              <c:layout>
                <c:manualLayout>
                  <c:x val="-6.2365829930452789E-2"/>
                  <c:y val="-6.289308176100629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3D-406E-AE96-215CEEAA19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Type!$C$147:$C$150</c:f>
              <c:strCache>
                <c:ptCount val="4"/>
                <c:pt idx="0">
                  <c:v>Grosses réparations</c:v>
                </c:pt>
                <c:pt idx="1">
                  <c:v>Autres investissements</c:v>
                </c:pt>
                <c:pt idx="2">
                  <c:v>Fonctionnement voirie hors personnel</c:v>
                </c:pt>
                <c:pt idx="3">
                  <c:v>Charges de personnel</c:v>
                </c:pt>
              </c:strCache>
            </c:strRef>
          </c:cat>
          <c:val>
            <c:numRef>
              <c:f>Type!$J$147:$J$150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D-406E-AE96-215CEEAA1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 rtl="0"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Répartition des dépenses d'investissement (F5) </a:t>
            </a:r>
          </a:p>
        </c:rich>
      </c:tx>
      <c:layout>
        <c:manualLayout>
          <c:xMode val="edge"/>
          <c:yMode val="edge"/>
          <c:x val="0.433565139455067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353806068564652E-2"/>
          <c:y val="6.2742813492231889E-2"/>
          <c:w val="0.44670832230362661"/>
          <c:h val="0.86198587196808663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6.2473036981578328E-3"/>
                  <c:y val="-9.6451576629270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09-4CF3-90C3-59C1F8031872}"/>
                </c:ext>
              </c:extLst>
            </c:dLbl>
            <c:dLbl>
              <c:idx val="1"/>
              <c:layout>
                <c:manualLayout>
                  <c:x val="1.749245035484193E-2"/>
                  <c:y val="-9.6451576629270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09-4CF3-90C3-59C1F8031872}"/>
                </c:ext>
              </c:extLst>
            </c:dLbl>
            <c:dLbl>
              <c:idx val="2"/>
              <c:layout>
                <c:manualLayout>
                  <c:x val="4.373112588710483E-2"/>
                  <c:y val="-8.08948707213240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09-4CF3-90C3-59C1F8031872}"/>
                </c:ext>
              </c:extLst>
            </c:dLbl>
            <c:dLbl>
              <c:idx val="3"/>
              <c:layout>
                <c:manualLayout>
                  <c:x val="7.1219262158999291E-2"/>
                  <c:y val="-5.60041412686089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09-4CF3-90C3-59C1F8031872}"/>
                </c:ext>
              </c:extLst>
            </c:dLbl>
            <c:dLbl>
              <c:idx val="4"/>
              <c:layout>
                <c:manualLayout>
                  <c:x val="-7.8716026596788682E-2"/>
                  <c:y val="9.0228894266092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09-4CF3-90C3-59C1F8031872}"/>
                </c:ext>
              </c:extLst>
            </c:dLbl>
            <c:dLbl>
              <c:idx val="5"/>
              <c:layout>
                <c:manualLayout>
                  <c:x val="-4.872896884563109E-2"/>
                  <c:y val="-4.97814589054301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09-4CF3-90C3-59C1F8031872}"/>
                </c:ext>
              </c:extLst>
            </c:dLbl>
            <c:dLbl>
              <c:idx val="6"/>
              <c:layout>
                <c:manualLayout>
                  <c:x val="-4.373112588710483E-2"/>
                  <c:y val="-7.15608471765558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09-4CF3-90C3-59C1F8031872}"/>
                </c:ext>
              </c:extLst>
            </c:dLbl>
            <c:dLbl>
              <c:idx val="7"/>
              <c:layout>
                <c:manualLayout>
                  <c:x val="-2.4989214792631331E-2"/>
                  <c:y val="-8.7117553084502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09-4CF3-90C3-59C1F8031872}"/>
                </c:ext>
              </c:extLst>
            </c:dLbl>
            <c:dLbl>
              <c:idx val="8"/>
              <c:layout>
                <c:manualLayout>
                  <c:x val="-1.3744068135947231E-2"/>
                  <c:y val="-9.3340235447681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09-4CF3-90C3-59C1F8031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(Type!$C$135,Type!$C$136,Type!$C$137,Type!$C$138,Type!$C$139,Type!$C$141,Type!$C$142,Type!$C$143,Type!$C$144)</c:f>
              <c:strCache>
                <c:ptCount val="9"/>
                <c:pt idx="0">
                  <c:v>Frais d'études</c:v>
                </c:pt>
                <c:pt idx="1">
                  <c:v>Acquisitions foncières</c:v>
                </c:pt>
                <c:pt idx="2">
                  <c:v>Grands travaux</c:v>
                </c:pt>
                <c:pt idx="3">
                  <c:v>Travaux d'amélioration ou de modernisation courants</c:v>
                </c:pt>
                <c:pt idx="4">
                  <c:v>Grosses réparations voirie</c:v>
                </c:pt>
                <c:pt idx="5">
                  <c:v>Grosses réparations ouvrages d'art</c:v>
                </c:pt>
                <c:pt idx="6">
                  <c:v>Equipements de voirie</c:v>
                </c:pt>
                <c:pt idx="7">
                  <c:v>Mobilités alternatives </c:v>
                </c:pt>
                <c:pt idx="8">
                  <c:v>Autres, divers</c:v>
                </c:pt>
              </c:strCache>
            </c:strRef>
          </c:cat>
          <c:val>
            <c:numRef>
              <c:f>(Type!$J$135,Type!$J$136,Type!$J$137,Type!$J$138,Type!$J$139,Type!$J$141,Type!$J$142,Type!$J$143,Type!$J$144)</c:f>
              <c:numCache>
                <c:formatCode>#\ ##0\ "€"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09-4CF3-90C3-59C1F80318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  <c:spPr>
        <a:ln>
          <a:bevel/>
        </a:ln>
      </c:spPr>
    </c:plotArea>
    <c:legend>
      <c:legendPos val="r"/>
      <c:layout>
        <c:manualLayout>
          <c:xMode val="edge"/>
          <c:yMode val="edge"/>
          <c:x val="0.61584089937561393"/>
          <c:y val="9.9877971728933077E-2"/>
          <c:w val="0.36298457602874762"/>
          <c:h val="0.89955105408928393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Part des entreprises</a:t>
            </a:r>
            <a:r>
              <a:rPr lang="fr-FR" sz="1800" baseline="0"/>
              <a:t> sur l'ensemble des dépenses de voirie (F7)</a:t>
            </a:r>
            <a:endParaRPr lang="fr-FR" sz="18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51095873163456"/>
          <c:y val="0.18401545658549243"/>
          <c:w val="0.33496721581389044"/>
          <c:h val="0.76251924999696852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6.3564605319936449E-2"/>
                  <c:y val="-3.14842649329000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A9-410B-AC65-323028B59889}"/>
                </c:ext>
              </c:extLst>
            </c:dLbl>
            <c:dLbl>
              <c:idx val="1"/>
              <c:layout>
                <c:manualLayout>
                  <c:x val="-4.7361862787403626E-2"/>
                  <c:y val="9.4452794798700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A9-410B-AC65-323028B59889}"/>
                </c:ext>
              </c:extLst>
            </c:dLbl>
            <c:dLbl>
              <c:idx val="2"/>
              <c:layout>
                <c:manualLayout>
                  <c:x val="-6.1071875699546786E-2"/>
                  <c:y val="-9.445279479870026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A9-410B-AC65-323028B59889}"/>
                </c:ext>
              </c:extLst>
            </c:dLbl>
            <c:dLbl>
              <c:idx val="3"/>
              <c:layout>
                <c:manualLayout>
                  <c:x val="-4.4869133167013964E-2"/>
                  <c:y val="-8.81559418121202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9-410B-AC65-323028B59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Type!$C$152:$C$155</c:f>
              <c:strCache>
                <c:ptCount val="4"/>
                <c:pt idx="0">
                  <c:v>Entreprises routières</c:v>
                </c:pt>
                <c:pt idx="1">
                  <c:v>Autres entreprises</c:v>
                </c:pt>
                <c:pt idx="2">
                  <c:v>Activité en régie</c:v>
                </c:pt>
                <c:pt idx="3">
                  <c:v>Autres charges</c:v>
                </c:pt>
              </c:strCache>
            </c:strRef>
          </c:cat>
          <c:val>
            <c:numRef>
              <c:f>Type!$J$152:$J$155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9-410B-AC65-323028B598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0.64118475043018142"/>
          <c:y val="0.31483459608904002"/>
          <c:w val="0.3260149215665385"/>
          <c:h val="0.52421430064866659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Dépenses de fonctionnement (F2)</a:t>
            </a:r>
          </a:p>
        </c:rich>
      </c:tx>
      <c:layout>
        <c:manualLayout>
          <c:xMode val="edge"/>
          <c:yMode val="edge"/>
          <c:x val="0.12383333333333334"/>
          <c:y val="2.7777827449872412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4.5610473496788817E-2"/>
                  <c:y val="-8.5634310589014023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EC-459F-85FB-56959EFECFF5}"/>
                </c:ext>
              </c:extLst>
            </c:dLbl>
            <c:dLbl>
              <c:idx val="1"/>
              <c:layout>
                <c:manualLayout>
                  <c:x val="-9.5367353675103891E-2"/>
                  <c:y val="5.7089540392676018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EC-459F-85FB-56959EFEC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Type!$C$111:$C$112</c:f>
              <c:strCache>
                <c:ptCount val="2"/>
                <c:pt idx="0">
                  <c:v>Fonctionnement voirie (sans personnel)</c:v>
                </c:pt>
                <c:pt idx="1">
                  <c:v>Fonctionnement hors voirie</c:v>
                </c:pt>
              </c:strCache>
            </c:strRef>
          </c:cat>
          <c:val>
            <c:numRef>
              <c:f>Type!$J$111:$J$112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C-459F-85FB-56959EFEC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Dépenses d'investissement (F1)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09176811456285"/>
          <c:y val="0.1804400628609153"/>
          <c:w val="0.37600467968204748"/>
          <c:h val="0.7547450986968135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6.0643421209008563E-2"/>
                  <c:y val="-7.5394293497235115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9-437F-88ED-65DCC67785A0}"/>
                </c:ext>
              </c:extLst>
            </c:dLbl>
            <c:dLbl>
              <c:idx val="1"/>
              <c:layout>
                <c:manualLayout>
                  <c:x val="-6.232809701270809E-2"/>
                  <c:y val="7.8984497949484408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9-437F-88ED-65DCC67785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Type!$C$108:$C$109</c:f>
              <c:strCache>
                <c:ptCount val="2"/>
                <c:pt idx="0">
                  <c:v>Investissement voirie (sans grands travaux)</c:v>
                </c:pt>
                <c:pt idx="1">
                  <c:v>Investissement hors voirie</c:v>
                </c:pt>
              </c:strCache>
            </c:strRef>
          </c:cat>
          <c:val>
            <c:numRef>
              <c:f>Type!$J$108:$J$109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9-437F-88ED-65DCC6778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Fonctionnement voirie / Investissement voirie (F3)</a:t>
            </a:r>
          </a:p>
        </c:rich>
      </c:tx>
      <c:layout>
        <c:manualLayout>
          <c:xMode val="edge"/>
          <c:yMode val="edge"/>
          <c:x val="6.7220462047844487E-2"/>
          <c:y val="3.495274034263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32305336832896"/>
          <c:y val="0.27754639747244003"/>
          <c:w val="0.39180533683289587"/>
          <c:h val="0.65300913276798367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6.8060258516441846E-2"/>
                  <c:y val="9.32735952959826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DA-4C33-A5E5-4626C6C8EF36}"/>
                </c:ext>
              </c:extLst>
            </c:dLbl>
            <c:dLbl>
              <c:idx val="1"/>
              <c:layout>
                <c:manualLayout>
                  <c:x val="-6.6358752053530728E-2"/>
                  <c:y val="-5.381168959383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A-4C33-A5E5-4626C6C8E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(Type!$C$111,Type!$C$108)</c:f>
              <c:strCache>
                <c:ptCount val="2"/>
                <c:pt idx="0">
                  <c:v>Fonctionnement voirie (sans personnel)</c:v>
                </c:pt>
                <c:pt idx="1">
                  <c:v>Investissement voirie (sans grands travaux)</c:v>
                </c:pt>
              </c:strCache>
            </c:strRef>
          </c:cat>
          <c:val>
            <c:numRef>
              <c:f>(Type!$J$111,Type!$J$108)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A-4C33-A5E5-4626C6C8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Evolution des dépenses de voirie par km pour 1 000 habitants (F10)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Fonctionnement</c:v>
          </c:tx>
          <c:invertIfNegative val="0"/>
          <c:dPt>
            <c:idx val="3"/>
            <c:invertIfNegative val="0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8E20-4ECC-AE9B-2E623F0385F3}"/>
              </c:ext>
            </c:extLst>
          </c:dPt>
          <c:cat>
            <c:strRef>
              <c:f>Type!$D$106:$H$106</c:f>
              <c:strCache>
                <c:ptCount val="5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  <c:pt idx="4">
                  <c:v>CA 2020</c:v>
                </c:pt>
              </c:strCache>
            </c:strRef>
          </c:cat>
          <c:val>
            <c:numRef>
              <c:f>Type!$D$163:$G$163</c:f>
              <c:numCache>
                <c:formatCode>#\ ##0.00\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0-4ECC-AE9B-2E623F0385F3}"/>
            </c:ext>
          </c:extLst>
        </c:ser>
        <c:ser>
          <c:idx val="1"/>
          <c:order val="1"/>
          <c:tx>
            <c:v>Investissement </c:v>
          </c:tx>
          <c:invertIfNegative val="0"/>
          <c:cat>
            <c:strRef>
              <c:f>Type!$D$106:$H$106</c:f>
              <c:strCache>
                <c:ptCount val="5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  <c:pt idx="4">
                  <c:v>CA 2020</c:v>
                </c:pt>
              </c:strCache>
            </c:strRef>
          </c:cat>
          <c:val>
            <c:numRef>
              <c:f>Type!$D$164:$G$164</c:f>
              <c:numCache>
                <c:formatCode>#\ ##0.00\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20-4ECC-AE9B-2E623F03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27936"/>
        <c:axId val="218729472"/>
      </c:barChart>
      <c:catAx>
        <c:axId val="21872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729472"/>
        <c:crosses val="autoZero"/>
        <c:auto val="1"/>
        <c:lblAlgn val="ctr"/>
        <c:lblOffset val="100"/>
        <c:noMultiLvlLbl val="0"/>
      </c:catAx>
      <c:valAx>
        <c:axId val="218729472"/>
        <c:scaling>
          <c:orientation val="minMax"/>
        </c:scaling>
        <c:delete val="0"/>
        <c:axPos val="l"/>
        <c:majorGridlines/>
        <c:numFmt formatCode="#\ ##0.00\ &quot;€&quot;" sourceLinked="1"/>
        <c:majorTickMark val="none"/>
        <c:minorTickMark val="none"/>
        <c:tickLblPos val="nextTo"/>
        <c:crossAx val="218727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Evolution</a:t>
            </a:r>
            <a:r>
              <a:rPr lang="fr-FR" sz="1800" baseline="0"/>
              <a:t> des g</a:t>
            </a:r>
            <a:r>
              <a:rPr lang="fr-FR" sz="1800"/>
              <a:t>rosses réparations par km pour 1 000 habitants (F11)</a:t>
            </a:r>
          </a:p>
        </c:rich>
      </c:tx>
      <c:layout>
        <c:manualLayout>
          <c:xMode val="edge"/>
          <c:yMode val="edge"/>
          <c:x val="7.7363747725987433E-2"/>
          <c:y val="9.2591567443604372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Grosses réparations chaussées</c:v>
          </c:tx>
          <c:invertIfNegative val="0"/>
          <c:dPt>
            <c:idx val="3"/>
            <c:invertIfNegative val="0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94DE-4CF9-8E87-E1EF8ED963F9}"/>
              </c:ext>
            </c:extLst>
          </c:dPt>
          <c:cat>
            <c:strRef>
              <c:f>(Type!$D$106,Type!$E$106,Type!$F$106,Type!$G$106)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(Type!$D$166,Type!$E$166,Type!$F$166,Type!$G$166)</c:f>
              <c:numCache>
                <c:formatCode>#\ ##0.00\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E-4CF9-8E87-E1EF8ED963F9}"/>
            </c:ext>
          </c:extLst>
        </c:ser>
        <c:ser>
          <c:idx val="1"/>
          <c:order val="1"/>
          <c:tx>
            <c:v>Grossses réparations OA</c:v>
          </c:tx>
          <c:invertIfNegative val="0"/>
          <c:dPt>
            <c:idx val="3"/>
            <c:invertIfNegative val="0"/>
            <c:bubble3D val="0"/>
            <c:spPr>
              <a:ln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4DE-4CF9-8E87-E1EF8ED963F9}"/>
              </c:ext>
            </c:extLst>
          </c:dPt>
          <c:cat>
            <c:strRef>
              <c:f>(Type!$D$106,Type!$E$106,Type!$F$106,Type!$G$106)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(Type!$D$167,Type!$E$167,Type!$F$167,Type!$G$167)</c:f>
              <c:numCache>
                <c:formatCode>#\ ##0.00\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DE-4CF9-8E87-E1EF8ED96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88992"/>
        <c:axId val="222390528"/>
      </c:barChart>
      <c:catAx>
        <c:axId val="22238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390528"/>
        <c:crosses val="autoZero"/>
        <c:auto val="1"/>
        <c:lblAlgn val="ctr"/>
        <c:lblOffset val="100"/>
        <c:noMultiLvlLbl val="0"/>
      </c:catAx>
      <c:valAx>
        <c:axId val="222390528"/>
        <c:scaling>
          <c:orientation val="minMax"/>
        </c:scaling>
        <c:delete val="0"/>
        <c:axPos val="l"/>
        <c:majorGridlines/>
        <c:numFmt formatCode="#\ ##0.00\ &quot;€&quot;" sourceLinked="1"/>
        <c:majorTickMark val="out"/>
        <c:minorTickMark val="none"/>
        <c:tickLblPos val="nextTo"/>
        <c:crossAx val="222388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</a:t>
            </a:r>
            <a:r>
              <a:rPr lang="fr-FR" sz="1800" baseline="0"/>
              <a:t> des effectifs (F8)</a:t>
            </a:r>
            <a:endParaRPr lang="fr-FR" sz="1800"/>
          </a:p>
        </c:rich>
      </c:tx>
      <c:layout>
        <c:manualLayout>
          <c:xMode val="edge"/>
          <c:yMode val="edge"/>
          <c:x val="0.27685170473597814"/>
          <c:y val="1.6906346828069727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6.3057541363253006E-2"/>
                  <c:y val="7.60999611653366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A-4DE3-A159-6AB90A6B97BC}"/>
                </c:ext>
              </c:extLst>
            </c:dLbl>
            <c:dLbl>
              <c:idx val="1"/>
              <c:layout>
                <c:manualLayout>
                  <c:x val="-6.4523995813561219E-2"/>
                  <c:y val="-8.33475765144163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A-4DE3-A159-6AB90A6B9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Type!$C$157:$C$158</c:f>
              <c:strCache>
                <c:ptCount val="2"/>
                <c:pt idx="0">
                  <c:v>Total agents non voirie</c:v>
                </c:pt>
                <c:pt idx="1">
                  <c:v>Total agents voirie</c:v>
                </c:pt>
              </c:strCache>
            </c:strRef>
          </c:cat>
          <c:val>
            <c:numRef>
              <c:f>Type!$J$157:$J$158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A-4DE3-A159-6AB90A6B9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image" Target="../media/image2.jpeg"/><Relationship Id="rId10" Type="http://schemas.openxmlformats.org/officeDocument/2006/relationships/chart" Target="../charts/chart8.xml"/><Relationship Id="rId4" Type="http://schemas.openxmlformats.org/officeDocument/2006/relationships/image" Target="../media/image1.jpeg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9</xdr:row>
      <xdr:rowOff>180975</xdr:rowOff>
    </xdr:from>
    <xdr:to>
      <xdr:col>6</xdr:col>
      <xdr:colOff>1095374</xdr:colOff>
      <xdr:row>15</xdr:row>
      <xdr:rowOff>103187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9938" y="2062163"/>
          <a:ext cx="10009186" cy="1255712"/>
        </a:xfrm>
        <a:prstGeom prst="rect">
          <a:avLst/>
        </a:prstGeom>
        <a:solidFill>
          <a:srgbClr val="6CBFB0"/>
        </a:solidFill>
        <a:ln w="9525" cmpd="sng">
          <a:solidFill>
            <a:srgbClr val="6CBFB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bg1"/>
              </a:solidFill>
            </a:rPr>
            <a:t>Département : .............................................		Interlocuteur : .....................................................</a:t>
          </a:r>
        </a:p>
        <a:p>
          <a:endParaRPr lang="fr-FR" sz="1400" b="1">
            <a:solidFill>
              <a:schemeClr val="bg1"/>
            </a:solidFill>
          </a:endParaRPr>
        </a:p>
        <a:p>
          <a:r>
            <a:rPr lang="fr-FR" sz="1400" b="1">
              <a:solidFill>
                <a:schemeClr val="bg1"/>
              </a:solidFill>
            </a:rPr>
            <a:t>Email : ........................................................		Téléphone :</a:t>
          </a:r>
          <a:r>
            <a:rPr lang="fr-FR" sz="1400" b="1" baseline="0">
              <a:solidFill>
                <a:schemeClr val="bg1"/>
              </a:solidFill>
            </a:rPr>
            <a:t> .........................................................</a:t>
          </a:r>
          <a:endParaRPr lang="fr-FR" sz="1400" b="1">
            <a:solidFill>
              <a:schemeClr val="bg1"/>
            </a:solidFill>
          </a:endParaRPr>
        </a:p>
        <a:p>
          <a:endParaRPr lang="fr-FR" sz="1400" b="1">
            <a:solidFill>
              <a:schemeClr val="bg1"/>
            </a:solidFill>
          </a:endParaRPr>
        </a:p>
        <a:p>
          <a:r>
            <a:rPr lang="fr-FR" sz="1400" b="1">
              <a:solidFill>
                <a:schemeClr val="bg1"/>
              </a:solidFill>
            </a:rPr>
            <a:t>Date : ..../..../.....</a:t>
          </a:r>
        </a:p>
      </xdr:txBody>
    </xdr:sp>
    <xdr:clientData/>
  </xdr:twoCellAnchor>
  <xdr:twoCellAnchor>
    <xdr:from>
      <xdr:col>1</xdr:col>
      <xdr:colOff>529168</xdr:colOff>
      <xdr:row>198</xdr:row>
      <xdr:rowOff>59085</xdr:rowOff>
    </xdr:from>
    <xdr:to>
      <xdr:col>4</xdr:col>
      <xdr:colOff>873125</xdr:colOff>
      <xdr:row>219</xdr:row>
      <xdr:rowOff>160963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665540</xdr:colOff>
      <xdr:row>198</xdr:row>
      <xdr:rowOff>60021</xdr:rowOff>
    </xdr:from>
    <xdr:to>
      <xdr:col>14</xdr:col>
      <xdr:colOff>174625</xdr:colOff>
      <xdr:row>219</xdr:row>
      <xdr:rowOff>141362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640292</xdr:colOff>
      <xdr:row>221</xdr:row>
      <xdr:rowOff>14364</xdr:rowOff>
    </xdr:from>
    <xdr:to>
      <xdr:col>14</xdr:col>
      <xdr:colOff>174625</xdr:colOff>
      <xdr:row>242</xdr:row>
      <xdr:rowOff>47625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1425348</xdr:colOff>
      <xdr:row>16</xdr:row>
      <xdr:rowOff>154125</xdr:rowOff>
    </xdr:from>
    <xdr:to>
      <xdr:col>5</xdr:col>
      <xdr:colOff>684166</xdr:colOff>
      <xdr:row>17</xdr:row>
      <xdr:rowOff>87267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67491" y="3646625"/>
          <a:ext cx="6388961" cy="23249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 b="1">
              <a:solidFill>
                <a:schemeClr val="tx1"/>
              </a:solidFill>
            </a:rPr>
            <a:t>Nota : zones en gris réservées aux calculs</a:t>
          </a:r>
          <a:r>
            <a:rPr lang="fr-FR" sz="1200" b="1" baseline="0">
              <a:solidFill>
                <a:schemeClr val="tx1"/>
              </a:solidFill>
            </a:rPr>
            <a:t> automatiques</a:t>
          </a:r>
          <a:endParaRPr lang="fr-F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711092</xdr:colOff>
      <xdr:row>171</xdr:row>
      <xdr:rowOff>28363</xdr:rowOff>
    </xdr:from>
    <xdr:to>
      <xdr:col>18</xdr:col>
      <xdr:colOff>190500</xdr:colOff>
      <xdr:row>173</xdr:row>
      <xdr:rowOff>137583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092" y="34127863"/>
          <a:ext cx="21593283" cy="490220"/>
        </a:xfrm>
        <a:prstGeom prst="roundRect">
          <a:avLst/>
        </a:prstGeom>
        <a:solidFill>
          <a:srgbClr val="6CBFB0"/>
        </a:solidFill>
        <a:ln>
          <a:solidFill>
            <a:srgbClr val="6CBFB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/>
            <a:t>Dépenses consacrées</a:t>
          </a:r>
          <a:r>
            <a:rPr lang="fr-FR" sz="2800" b="1" baseline="0"/>
            <a:t> à la voirie</a:t>
          </a:r>
          <a:endParaRPr lang="fr-FR" sz="2800" b="1"/>
        </a:p>
      </xdr:txBody>
    </xdr:sp>
    <xdr:clientData/>
  </xdr:twoCellAnchor>
  <xdr:twoCellAnchor editAs="oneCell">
    <xdr:from>
      <xdr:col>4</xdr:col>
      <xdr:colOff>1243013</xdr:colOff>
      <xdr:row>3</xdr:row>
      <xdr:rowOff>98197</xdr:rowOff>
    </xdr:from>
    <xdr:to>
      <xdr:col>6</xdr:col>
      <xdr:colOff>930051</xdr:colOff>
      <xdr:row>8</xdr:row>
      <xdr:rowOff>2947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9870" y="642483"/>
          <a:ext cx="2952751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165554</xdr:colOff>
      <xdr:row>4</xdr:row>
      <xdr:rowOff>9073</xdr:rowOff>
    </xdr:from>
    <xdr:to>
      <xdr:col>2</xdr:col>
      <xdr:colOff>1594168</xdr:colOff>
      <xdr:row>8</xdr:row>
      <xdr:rowOff>16828</xdr:rowOff>
    </xdr:to>
    <xdr:pic>
      <xdr:nvPicPr>
        <xdr:cNvPr id="16" name="Image 15" descr="Z:\David ZAMBON IDRRIM actif\IDRRIM actif\06-DOSSIERS THÉMATIQUES\ONR - Observatoire National de la Route\Communication\Logo ONR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554" y="739323"/>
          <a:ext cx="2206489" cy="976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913189</xdr:colOff>
      <xdr:row>174</xdr:row>
      <xdr:rowOff>130478</xdr:rowOff>
    </xdr:from>
    <xdr:to>
      <xdr:col>7</xdr:col>
      <xdr:colOff>841375</xdr:colOff>
      <xdr:row>193</xdr:row>
      <xdr:rowOff>70299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714376</xdr:colOff>
      <xdr:row>174</xdr:row>
      <xdr:rowOff>129722</xdr:rowOff>
    </xdr:from>
    <xdr:to>
      <xdr:col>3</xdr:col>
      <xdr:colOff>173137</xdr:colOff>
      <xdr:row>193</xdr:row>
      <xdr:rowOff>47625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130930</xdr:colOff>
      <xdr:row>174</xdr:row>
      <xdr:rowOff>111127</xdr:rowOff>
    </xdr:from>
    <xdr:to>
      <xdr:col>15</xdr:col>
      <xdr:colOff>432104</xdr:colOff>
      <xdr:row>193</xdr:row>
      <xdr:rowOff>31750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464000</xdr:colOff>
      <xdr:row>246</xdr:row>
      <xdr:rowOff>80584</xdr:rowOff>
    </xdr:from>
    <xdr:to>
      <xdr:col>4</xdr:col>
      <xdr:colOff>762001</xdr:colOff>
      <xdr:row>268</xdr:row>
      <xdr:rowOff>31749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627894</xdr:colOff>
      <xdr:row>246</xdr:row>
      <xdr:rowOff>65163</xdr:rowOff>
    </xdr:from>
    <xdr:to>
      <xdr:col>14</xdr:col>
      <xdr:colOff>158751</xdr:colOff>
      <xdr:row>268</xdr:row>
      <xdr:rowOff>31750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534456</xdr:colOff>
      <xdr:row>273</xdr:row>
      <xdr:rowOff>78314</xdr:rowOff>
    </xdr:from>
    <xdr:to>
      <xdr:col>17</xdr:col>
      <xdr:colOff>508000</xdr:colOff>
      <xdr:row>291</xdr:row>
      <xdr:rowOff>153915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1386417</xdr:colOff>
      <xdr:row>273</xdr:row>
      <xdr:rowOff>85726</xdr:rowOff>
    </xdr:from>
    <xdr:to>
      <xdr:col>8</xdr:col>
      <xdr:colOff>95250</xdr:colOff>
      <xdr:row>291</xdr:row>
      <xdr:rowOff>169334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105833</xdr:colOff>
      <xdr:row>273</xdr:row>
      <xdr:rowOff>107950</xdr:rowOff>
    </xdr:from>
    <xdr:to>
      <xdr:col>3</xdr:col>
      <xdr:colOff>873125</xdr:colOff>
      <xdr:row>291</xdr:row>
      <xdr:rowOff>152400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529166</xdr:colOff>
      <xdr:row>221</xdr:row>
      <xdr:rowOff>9525</xdr:rowOff>
    </xdr:from>
    <xdr:to>
      <xdr:col>4</xdr:col>
      <xdr:colOff>841375</xdr:colOff>
      <xdr:row>242</xdr:row>
      <xdr:rowOff>47625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194</xdr:row>
      <xdr:rowOff>158750</xdr:rowOff>
    </xdr:from>
    <xdr:to>
      <xdr:col>18</xdr:col>
      <xdr:colOff>285750</xdr:colOff>
      <xdr:row>197</xdr:row>
      <xdr:rowOff>77470</xdr:rowOff>
    </xdr:to>
    <xdr:sp macro="" textlink="">
      <xdr:nvSpPr>
        <xdr:cNvPr id="19" name="Rectangle à coins arrondi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62000" y="38639750"/>
          <a:ext cx="21637625" cy="49022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dépenses de voirie</a:t>
          </a:r>
        </a:p>
      </xdr:txBody>
    </xdr:sp>
    <xdr:clientData/>
  </xdr:twoCellAnchor>
  <xdr:twoCellAnchor>
    <xdr:from>
      <xdr:col>0</xdr:col>
      <xdr:colOff>666750</xdr:colOff>
      <xdr:row>243</xdr:row>
      <xdr:rowOff>47625</xdr:rowOff>
    </xdr:from>
    <xdr:to>
      <xdr:col>18</xdr:col>
      <xdr:colOff>746125</xdr:colOff>
      <xdr:row>245</xdr:row>
      <xdr:rowOff>150495</xdr:rowOff>
    </xdr:to>
    <xdr:sp macro="" textlink="">
      <xdr:nvSpPr>
        <xdr:cNvPr id="20" name="Rectangle à coins arrondi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66750" y="47863125"/>
          <a:ext cx="22193250" cy="48387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Evolution des dépenses de voirie</a:t>
          </a:r>
        </a:p>
      </xdr:txBody>
    </xdr:sp>
    <xdr:clientData/>
  </xdr:twoCellAnchor>
  <xdr:twoCellAnchor>
    <xdr:from>
      <xdr:col>0</xdr:col>
      <xdr:colOff>587375</xdr:colOff>
      <xdr:row>269</xdr:row>
      <xdr:rowOff>15875</xdr:rowOff>
    </xdr:from>
    <xdr:to>
      <xdr:col>18</xdr:col>
      <xdr:colOff>666750</xdr:colOff>
      <xdr:row>271</xdr:row>
      <xdr:rowOff>118745</xdr:rowOff>
    </xdr:to>
    <xdr:sp macro="" textlink="">
      <xdr:nvSpPr>
        <xdr:cNvPr id="22" name="Rectangle à coins arrondi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87375" y="52784375"/>
          <a:ext cx="22193250" cy="48387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agents consacrés à la voirie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B20:J27" totalsRowShown="0" headerRowDxfId="64" dataDxfId="63" tableBorderDxfId="62">
  <autoFilter ref="B20:J27" xr:uid="{00000000-0009-0000-0100-000003000000}"/>
  <tableColumns count="9">
    <tableColumn id="1" xr3:uid="{00000000-0010-0000-0000-000001000000}" name="A" dataDxfId="61"/>
    <tableColumn id="2" xr3:uid="{00000000-0010-0000-0000-000002000000}" name="DONNÉES GÉNÉRALES" dataDxfId="60"/>
    <tableColumn id="3" xr3:uid="{00000000-0010-0000-0000-000003000000}" name="CA 2016" dataDxfId="59"/>
    <tableColumn id="4" xr3:uid="{00000000-0010-0000-0000-000004000000}" name="CA 2017" dataDxfId="58"/>
    <tableColumn id="5" xr3:uid="{00000000-0010-0000-0000-000005000000}" name="CA 2018" dataDxfId="57"/>
    <tableColumn id="8" xr3:uid="{00000000-0010-0000-0000-000008000000}" name="CA 2019" dataDxfId="56"/>
    <tableColumn id="7" xr3:uid="{00000000-0010-0000-0000-000007000000}" name="CA 2020" dataDxfId="55"/>
    <tableColumn id="9" xr3:uid="{AD2899C2-B7FB-40CC-A161-44B3C382252D}" name="BP 2021" dataDxfId="54"/>
    <tableColumn id="6" xr3:uid="{00000000-0010-0000-0000-000006000000}" name="MOYENNES" dataDxfId="53">
      <calculatedColumnFormula>AVERAGE(Tableau3[[#This Row],[CA 2016]:[CA 2020]])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6" displayName="Tableau6" ref="B29:J36" totalsRowShown="0" headerRowDxfId="52" dataDxfId="51">
  <autoFilter ref="B29:J36" xr:uid="{00000000-0009-0000-0100-000006000000}"/>
  <tableColumns count="9">
    <tableColumn id="1" xr3:uid="{00000000-0010-0000-0100-000001000000}" name="B" dataDxfId="50"/>
    <tableColumn id="2" xr3:uid="{00000000-0010-0000-0100-000002000000}" name="DONNÉES RESSOURCES HUMAINES" dataDxfId="49"/>
    <tableColumn id="3" xr3:uid="{00000000-0010-0000-0100-000003000000}" name="CA 2016" dataDxfId="48"/>
    <tableColumn id="4" xr3:uid="{00000000-0010-0000-0100-000004000000}" name="CA 2017" dataDxfId="47"/>
    <tableColumn id="5" xr3:uid="{00000000-0010-0000-0100-000005000000}" name="CA 2018" dataDxfId="46"/>
    <tableColumn id="7" xr3:uid="{00000000-0010-0000-0100-000007000000}" name="CA 2019" dataDxfId="45"/>
    <tableColumn id="8" xr3:uid="{00000000-0010-0000-0100-000008000000}" name="CA 2020" dataDxfId="44"/>
    <tableColumn id="9" xr3:uid="{CA6D2092-FAC6-4EE1-9A3D-AB8E58E94ECD}" name="BP 2021" dataDxfId="43"/>
    <tableColumn id="6" xr3:uid="{00000000-0010-0000-0100-000006000000}" name="MOYENNES" dataDxfId="42">
      <calculatedColumnFormula>AVERAGE(Tableau6[[#This Row],[CA 2016]:[CA 2020]])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7" displayName="Tableau7" ref="B38:J55" totalsRowShown="0" headerRowDxfId="41" dataDxfId="40">
  <autoFilter ref="B38:J55" xr:uid="{00000000-0009-0000-0100-000007000000}"/>
  <tableColumns count="9">
    <tableColumn id="1" xr3:uid="{00000000-0010-0000-0200-000001000000}" name="C" dataDxfId="39"/>
    <tableColumn id="2" xr3:uid="{00000000-0010-0000-0200-000002000000}" name="DONNÉES FONCTIONNEMENT" dataDxfId="38"/>
    <tableColumn id="3" xr3:uid="{00000000-0010-0000-0200-000003000000}" name="CA 2016" dataDxfId="37">
      <calculatedColumnFormula>D26*D28</calculatedColumnFormula>
    </tableColumn>
    <tableColumn id="4" xr3:uid="{00000000-0010-0000-0200-000004000000}" name="CA 2017" dataDxfId="36"/>
    <tableColumn id="5" xr3:uid="{00000000-0010-0000-0200-000005000000}" name="CA 2018" dataDxfId="35"/>
    <tableColumn id="7" xr3:uid="{00000000-0010-0000-0200-000007000000}" name="CA 2019" dataDxfId="34"/>
    <tableColumn id="8" xr3:uid="{00000000-0010-0000-0200-000008000000}" name="CA 2020" dataDxfId="33"/>
    <tableColumn id="9" xr3:uid="{F8872ADF-C1CF-4F5D-8341-7267ECEAE053}" name="BP 2021" dataDxfId="32"/>
    <tableColumn id="6" xr3:uid="{00000000-0010-0000-0200-000006000000}" name="MOYENNES" dataDxfId="31">
      <calculatedColumnFormula>AVERAGE(Tableau7[[#This Row],[CA 2016]:[CA 2020]])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9" displayName="Tableau9" ref="B57:J65" totalsRowShown="0" dataDxfId="30">
  <autoFilter ref="B57:J65" xr:uid="{00000000-0009-0000-0100-000009000000}"/>
  <tableColumns count="9">
    <tableColumn id="1" xr3:uid="{00000000-0010-0000-0300-000001000000}" name="D" dataDxfId="29"/>
    <tableColumn id="2" xr3:uid="{00000000-0010-0000-0300-000002000000}" name="DONNÉES INVESTISSEMENT" dataDxfId="28"/>
    <tableColumn id="3" xr3:uid="{00000000-0010-0000-0300-000003000000}" name="CA 2016" dataDxfId="27"/>
    <tableColumn id="4" xr3:uid="{00000000-0010-0000-0300-000004000000}" name="CA 2017" dataDxfId="26"/>
    <tableColumn id="5" xr3:uid="{00000000-0010-0000-0300-000005000000}" name="CA 2018" dataDxfId="25"/>
    <tableColumn id="7" xr3:uid="{00000000-0010-0000-0300-000007000000}" name="CA 2019" dataDxfId="24"/>
    <tableColumn id="8" xr3:uid="{00000000-0010-0000-0300-000008000000}" name="CA 2020" dataDxfId="23"/>
    <tableColumn id="9" xr3:uid="{BBF67BBB-BDF0-49E0-9DB8-FC3E5FCD9344}" name="BP 2021" dataDxfId="22"/>
    <tableColumn id="6" xr3:uid="{00000000-0010-0000-0300-000006000000}" name="MOYENNES" dataDxfId="21">
      <calculatedColumnFormula>AVERAGE(Tableau9[[#This Row],[CA 2016]:[CA 2020]])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au10" displayName="Tableau10" ref="B67:J103" totalsRowShown="0" headerRowDxfId="20" dataDxfId="19">
  <autoFilter ref="B67:J103" xr:uid="{00000000-0009-0000-0100-00000A000000}"/>
  <tableColumns count="9">
    <tableColumn id="1" xr3:uid="{00000000-0010-0000-0400-000001000000}" name="E" dataDxfId="18"/>
    <tableColumn id="2" xr3:uid="{00000000-0010-0000-0400-000002000000}" name="DONNÉES PROGRAMMES D'INVESTISSEMENTS" dataDxfId="17"/>
    <tableColumn id="3" xr3:uid="{00000000-0010-0000-0400-000003000000}" name="CA 2016" dataDxfId="16"/>
    <tableColumn id="4" xr3:uid="{00000000-0010-0000-0400-000004000000}" name="CA 2017" dataDxfId="15"/>
    <tableColumn id="5" xr3:uid="{00000000-0010-0000-0400-000005000000}" name="CA 2018" dataDxfId="14"/>
    <tableColumn id="7" xr3:uid="{00000000-0010-0000-0400-000007000000}" name="CA 2019" dataDxfId="13"/>
    <tableColumn id="8" xr3:uid="{00000000-0010-0000-0400-000008000000}" name="CA 2020" dataDxfId="12"/>
    <tableColumn id="9" xr3:uid="{54935CB5-73C5-4CC4-9FA5-1F29F0F0DC7D}" name="BP 2021" dataDxfId="11"/>
    <tableColumn id="6" xr3:uid="{00000000-0010-0000-0400-000006000000}" name="MOYENNES" dataDxfId="10">
      <calculatedColumnFormula>AVERAGE(Tableau10[[#This Row],[CA 2016]:[CA 2020]])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au1" displayName="Tableau1" ref="B106:J170" totalsRowShown="0" headerRowDxfId="9" dataDxfId="8" tableBorderDxfId="7">
  <autoFilter ref="B106:J170" xr:uid="{00000000-0009-0000-0100-000001000000}"/>
  <tableColumns count="9">
    <tableColumn id="1" xr3:uid="{00000000-0010-0000-0500-000001000000}" name="F" dataDxfId="6"/>
    <tableColumn id="2" xr3:uid="{00000000-0010-0000-0500-000002000000}" name="EXPLOITATION DES DONNEES POUR GRAPHIQUES " dataDxfId="5"/>
    <tableColumn id="3" xr3:uid="{00000000-0010-0000-0500-000003000000}" name="CA 2016" dataDxfId="4"/>
    <tableColumn id="4" xr3:uid="{00000000-0010-0000-0500-000004000000}" name="CA 2017" dataDxfId="3"/>
    <tableColumn id="5" xr3:uid="{00000000-0010-0000-0500-000005000000}" name="CA 2018" dataDxfId="2"/>
    <tableColumn id="7" xr3:uid="{00000000-0010-0000-0500-000007000000}" name="CA 2019" dataDxfId="1"/>
    <tableColumn id="8" xr3:uid="{00000000-0010-0000-0500-000008000000}" name="CA 2020"/>
    <tableColumn id="9" xr3:uid="{FBCE99DA-8C93-4993-A3CF-68042564CACD}" name="BP 2021"/>
    <tableColumn id="6" xr3:uid="{00000000-0010-0000-0500-000006000000}" name="MOYENNES" dataDxfId="0">
      <calculatedColumnFormula>(D107+E107+F107)/3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294"/>
  <sheetViews>
    <sheetView tabSelected="1" topLeftCell="A49" zoomScale="50" zoomScaleNormal="50" workbookViewId="0">
      <selection activeCell="M12" sqref="M12"/>
    </sheetView>
  </sheetViews>
  <sheetFormatPr baseColWidth="10" defaultColWidth="10.77734375" defaultRowHeight="14.4" x14ac:dyDescent="0.3"/>
  <cols>
    <col min="1" max="1" width="10.77734375" style="3"/>
    <col min="2" max="2" width="11.21875" style="3" customWidth="1"/>
    <col min="3" max="3" width="103.44140625" style="3" bestFit="1" customWidth="1"/>
    <col min="4" max="4" width="24.5546875" style="3" customWidth="1"/>
    <col min="5" max="5" width="24.44140625" style="3" customWidth="1"/>
    <col min="6" max="6" width="22.44140625" style="3" customWidth="1"/>
    <col min="7" max="7" width="17" style="3" bestFit="1" customWidth="1"/>
    <col min="8" max="8" width="21.21875" style="3" bestFit="1" customWidth="1"/>
    <col min="9" max="9" width="23.21875" style="3" bestFit="1" customWidth="1"/>
    <col min="10" max="10" width="21.44140625" style="3" bestFit="1" customWidth="1"/>
    <col min="11" max="16384" width="10.77734375" style="3"/>
  </cols>
  <sheetData>
    <row r="7" spans="1:10" ht="23.4" x14ac:dyDescent="0.45">
      <c r="C7" s="148" t="s">
        <v>90</v>
      </c>
      <c r="D7" s="148"/>
      <c r="E7" s="148"/>
      <c r="F7" s="148"/>
    </row>
    <row r="8" spans="1:10" ht="23.4" x14ac:dyDescent="0.45">
      <c r="C8" s="149" t="s">
        <v>290</v>
      </c>
      <c r="D8" s="149"/>
      <c r="E8" s="149"/>
      <c r="F8" s="149"/>
    </row>
    <row r="11" spans="1:10" s="1" customFormat="1" ht="23.4" x14ac:dyDescent="0.45">
      <c r="A11" s="148"/>
      <c r="B11" s="148"/>
      <c r="C11" s="148"/>
      <c r="D11" s="148"/>
      <c r="E11" s="148"/>
      <c r="F11" s="148"/>
      <c r="G11" s="148"/>
    </row>
    <row r="12" spans="1:10" s="1" customFormat="1" ht="23.4" x14ac:dyDescent="0.45">
      <c r="A12" s="149"/>
      <c r="B12" s="149"/>
      <c r="C12" s="149"/>
      <c r="D12" s="149"/>
      <c r="E12" s="149"/>
      <c r="F12" s="149"/>
      <c r="G12" s="149"/>
    </row>
    <row r="13" spans="1:10" x14ac:dyDescent="0.3">
      <c r="A13" s="2"/>
      <c r="B13" s="2"/>
      <c r="C13" s="2"/>
      <c r="D13" s="2"/>
      <c r="E13" s="2"/>
      <c r="F13" s="2"/>
      <c r="G13" s="2"/>
    </row>
    <row r="14" spans="1:10" x14ac:dyDescent="0.3">
      <c r="A14" s="2"/>
      <c r="B14" s="2"/>
      <c r="C14" s="2"/>
      <c r="D14" s="2"/>
      <c r="E14" s="2"/>
      <c r="F14" s="2"/>
      <c r="G14" s="2"/>
    </row>
    <row r="16" spans="1:10" ht="23.4" x14ac:dyDescent="0.45">
      <c r="I16" s="5"/>
      <c r="J16" s="5"/>
    </row>
    <row r="17" spans="1:19" ht="23.4" x14ac:dyDescent="0.45">
      <c r="I17" s="6"/>
      <c r="J17" s="6"/>
    </row>
    <row r="19" spans="1:19" x14ac:dyDescent="0.3">
      <c r="I19" s="56"/>
      <c r="J19" s="56" t="s">
        <v>263</v>
      </c>
    </row>
    <row r="20" spans="1:19" s="9" customFormat="1" ht="18" x14ac:dyDescent="0.35">
      <c r="A20" s="142"/>
      <c r="B20" s="9" t="s">
        <v>27</v>
      </c>
      <c r="C20" s="9" t="s">
        <v>94</v>
      </c>
      <c r="D20" s="9" t="s">
        <v>95</v>
      </c>
      <c r="E20" s="9" t="s">
        <v>96</v>
      </c>
      <c r="F20" s="9" t="s">
        <v>112</v>
      </c>
      <c r="G20" s="9" t="s">
        <v>264</v>
      </c>
      <c r="H20" s="9" t="s">
        <v>265</v>
      </c>
      <c r="I20" s="9" t="s">
        <v>289</v>
      </c>
      <c r="J20" s="9" t="s">
        <v>92</v>
      </c>
      <c r="K20" s="111"/>
      <c r="L20" s="112"/>
      <c r="M20" s="112"/>
      <c r="N20" s="112"/>
      <c r="O20" s="112"/>
      <c r="P20" s="112"/>
      <c r="Q20" s="112"/>
      <c r="R20" s="112"/>
      <c r="S20" s="113"/>
    </row>
    <row r="21" spans="1:19" s="8" customFormat="1" ht="15.6" x14ac:dyDescent="0.3">
      <c r="A21" s="143"/>
      <c r="B21" s="8" t="s">
        <v>21</v>
      </c>
      <c r="C21" s="7" t="s">
        <v>5</v>
      </c>
      <c r="D21" s="96"/>
      <c r="E21" s="96"/>
      <c r="F21" s="96"/>
      <c r="G21" s="96"/>
      <c r="H21" s="96"/>
      <c r="I21" s="96"/>
      <c r="J21" s="87" t="e">
        <f>AVERAGE(Tableau3[[#This Row],[CA 2016]:[CA 2020]])</f>
        <v>#DIV/0!</v>
      </c>
      <c r="K21" s="127"/>
      <c r="L21" s="128"/>
      <c r="M21" s="128"/>
      <c r="N21" s="128"/>
      <c r="O21" s="128"/>
      <c r="P21" s="128"/>
      <c r="Q21" s="128"/>
      <c r="R21" s="128"/>
      <c r="S21" s="129"/>
    </row>
    <row r="22" spans="1:19" s="8" customFormat="1" ht="15.6" x14ac:dyDescent="0.3">
      <c r="A22" s="143"/>
      <c r="B22" s="8" t="s">
        <v>22</v>
      </c>
      <c r="C22" s="7" t="s">
        <v>7</v>
      </c>
      <c r="D22" s="96"/>
      <c r="E22" s="96"/>
      <c r="F22" s="96"/>
      <c r="G22" s="96"/>
      <c r="H22" s="96"/>
      <c r="I22" s="96"/>
      <c r="J22" s="87" t="e">
        <f>AVERAGE(Tableau3[[#This Row],[CA 2016]:[CA 2020]])</f>
        <v>#DIV/0!</v>
      </c>
      <c r="K22" s="127"/>
      <c r="L22" s="128"/>
      <c r="M22" s="128"/>
      <c r="N22" s="128"/>
      <c r="O22" s="128"/>
      <c r="P22" s="128"/>
      <c r="Q22" s="128"/>
      <c r="R22" s="128"/>
      <c r="S22" s="129"/>
    </row>
    <row r="23" spans="1:19" s="8" customFormat="1" ht="15.6" x14ac:dyDescent="0.3">
      <c r="A23" s="144"/>
      <c r="B23" s="10" t="s">
        <v>23</v>
      </c>
      <c r="C23" s="10" t="s">
        <v>222</v>
      </c>
      <c r="D23" s="96"/>
      <c r="E23" s="96"/>
      <c r="F23" s="96"/>
      <c r="G23" s="96"/>
      <c r="H23" s="96"/>
      <c r="I23" s="96"/>
      <c r="J23" s="87" t="e">
        <f>AVERAGE(Tableau3[[#This Row],[CA 2016]:[CA 2020]])</f>
        <v>#DIV/0!</v>
      </c>
      <c r="K23" s="127"/>
      <c r="L23" s="128"/>
      <c r="M23" s="128"/>
      <c r="N23" s="128"/>
      <c r="O23" s="128"/>
      <c r="P23" s="128"/>
      <c r="Q23" s="128"/>
      <c r="R23" s="128"/>
      <c r="S23" s="129"/>
    </row>
    <row r="24" spans="1:19" s="8" customFormat="1" ht="15.6" x14ac:dyDescent="0.3">
      <c r="A24" s="144"/>
      <c r="B24" s="8" t="s">
        <v>24</v>
      </c>
      <c r="C24" s="8" t="s">
        <v>9</v>
      </c>
      <c r="D24" s="96"/>
      <c r="E24" s="96"/>
      <c r="F24" s="96"/>
      <c r="G24" s="96"/>
      <c r="H24" s="96"/>
      <c r="I24" s="96"/>
      <c r="J24" s="87" t="e">
        <f>AVERAGE(Tableau3[[#This Row],[CA 2016]:[CA 2020]])</f>
        <v>#DIV/0!</v>
      </c>
      <c r="K24" s="127"/>
      <c r="L24" s="128"/>
      <c r="M24" s="128"/>
      <c r="N24" s="128"/>
      <c r="O24" s="128"/>
      <c r="P24" s="128"/>
      <c r="Q24" s="128"/>
      <c r="R24" s="128"/>
      <c r="S24" s="129"/>
    </row>
    <row r="25" spans="1:19" s="8" customFormat="1" ht="15.6" x14ac:dyDescent="0.3">
      <c r="A25" s="144"/>
      <c r="B25" s="8" t="s">
        <v>25</v>
      </c>
      <c r="C25" s="8" t="s">
        <v>6</v>
      </c>
      <c r="D25" s="96"/>
      <c r="E25" s="96"/>
      <c r="F25" s="96"/>
      <c r="G25" s="96"/>
      <c r="H25" s="96"/>
      <c r="I25" s="96"/>
      <c r="J25" s="87" t="e">
        <f>AVERAGE(Tableau3[[#This Row],[CA 2016]:[CA 2020]])</f>
        <v>#DIV/0!</v>
      </c>
      <c r="K25" s="127"/>
      <c r="L25" s="128"/>
      <c r="M25" s="128"/>
      <c r="N25" s="128"/>
      <c r="O25" s="128"/>
      <c r="P25" s="128"/>
      <c r="Q25" s="128"/>
      <c r="R25" s="128"/>
      <c r="S25" s="129"/>
    </row>
    <row r="26" spans="1:19" s="8" customFormat="1" ht="15.6" x14ac:dyDescent="0.3">
      <c r="A26" s="144"/>
      <c r="B26" s="8" t="s">
        <v>26</v>
      </c>
      <c r="C26" s="8" t="s">
        <v>93</v>
      </c>
      <c r="D26" s="96"/>
      <c r="E26" s="96"/>
      <c r="F26" s="96"/>
      <c r="G26" s="96"/>
      <c r="H26" s="96"/>
      <c r="I26" s="96"/>
      <c r="J26" s="87" t="e">
        <f>AVERAGE(Tableau3[[#This Row],[CA 2016]:[CA 2020]])</f>
        <v>#DIV/0!</v>
      </c>
      <c r="K26" s="127"/>
      <c r="L26" s="128"/>
      <c r="M26" s="128"/>
      <c r="N26" s="128"/>
      <c r="O26" s="128"/>
      <c r="P26" s="128"/>
      <c r="Q26" s="128"/>
      <c r="R26" s="128"/>
      <c r="S26" s="129"/>
    </row>
    <row r="27" spans="1:19" s="8" customFormat="1" ht="15.6" x14ac:dyDescent="0.3">
      <c r="A27" s="144"/>
      <c r="B27" s="14" t="s">
        <v>118</v>
      </c>
      <c r="C27" s="14" t="s">
        <v>8</v>
      </c>
      <c r="D27" s="96"/>
      <c r="E27" s="96"/>
      <c r="F27" s="96"/>
      <c r="G27" s="96"/>
      <c r="H27" s="96"/>
      <c r="I27" s="96"/>
      <c r="J27" s="87" t="e">
        <f>AVERAGE(Tableau3[[#This Row],[CA 2016]:[CA 2020]])</f>
        <v>#DIV/0!</v>
      </c>
      <c r="K27" s="127"/>
      <c r="L27" s="128"/>
      <c r="M27" s="128"/>
      <c r="N27" s="128"/>
      <c r="O27" s="128"/>
      <c r="P27" s="128"/>
      <c r="Q27" s="128"/>
      <c r="R27" s="128"/>
      <c r="S27" s="129"/>
    </row>
    <row r="28" spans="1:19" s="8" customFormat="1" ht="15.6" x14ac:dyDescent="0.3">
      <c r="A28" s="144"/>
      <c r="B28" s="14"/>
      <c r="C28" s="14"/>
      <c r="D28" s="97"/>
      <c r="E28" s="97"/>
      <c r="F28" s="97"/>
      <c r="G28" s="97"/>
      <c r="I28" s="114"/>
      <c r="J28" s="115"/>
      <c r="K28" s="115"/>
      <c r="L28" s="115"/>
      <c r="M28" s="115"/>
      <c r="N28" s="115"/>
      <c r="O28" s="115"/>
      <c r="P28" s="115"/>
      <c r="Q28" s="115"/>
      <c r="R28" s="126"/>
    </row>
    <row r="29" spans="1:19" s="8" customFormat="1" ht="18" x14ac:dyDescent="0.35">
      <c r="A29" s="144"/>
      <c r="B29" s="9" t="s">
        <v>28</v>
      </c>
      <c r="C29" s="9" t="s">
        <v>91</v>
      </c>
      <c r="D29" s="98" t="s">
        <v>95</v>
      </c>
      <c r="E29" s="98" t="s">
        <v>96</v>
      </c>
      <c r="F29" s="98" t="s">
        <v>112</v>
      </c>
      <c r="G29" s="98" t="s">
        <v>264</v>
      </c>
      <c r="H29" s="98" t="s">
        <v>265</v>
      </c>
      <c r="I29" s="98" t="s">
        <v>289</v>
      </c>
      <c r="J29" s="9" t="s">
        <v>92</v>
      </c>
      <c r="K29" s="114"/>
      <c r="L29" s="115"/>
      <c r="M29" s="115"/>
      <c r="N29" s="115"/>
      <c r="O29" s="115"/>
      <c r="P29" s="115"/>
      <c r="Q29" s="115"/>
      <c r="R29" s="115"/>
      <c r="S29" s="116"/>
    </row>
    <row r="30" spans="1:19" s="8" customFormat="1" ht="15.6" x14ac:dyDescent="0.3">
      <c r="A30" s="144"/>
      <c r="B30" s="8" t="s">
        <v>29</v>
      </c>
      <c r="C30" s="8" t="s">
        <v>97</v>
      </c>
      <c r="D30" s="96"/>
      <c r="E30" s="96"/>
      <c r="F30" s="96"/>
      <c r="G30" s="96"/>
      <c r="H30" s="96"/>
      <c r="I30" s="96"/>
      <c r="J30" s="87" t="e">
        <f>AVERAGE(Tableau6[[#This Row],[CA 2016]:[CA 2020]])</f>
        <v>#DIV/0!</v>
      </c>
      <c r="K30" s="127"/>
      <c r="L30" s="128"/>
      <c r="M30" s="128"/>
      <c r="N30" s="128"/>
      <c r="O30" s="128"/>
      <c r="P30" s="128"/>
      <c r="Q30" s="128"/>
      <c r="R30" s="128"/>
      <c r="S30" s="129"/>
    </row>
    <row r="31" spans="1:19" s="8" customFormat="1" ht="15.6" x14ac:dyDescent="0.3">
      <c r="A31" s="144"/>
      <c r="B31" s="8" t="s">
        <v>30</v>
      </c>
      <c r="C31" s="8" t="s">
        <v>226</v>
      </c>
      <c r="D31" s="96"/>
      <c r="E31" s="96"/>
      <c r="F31" s="96"/>
      <c r="G31" s="96"/>
      <c r="H31" s="96"/>
      <c r="I31" s="96"/>
      <c r="J31" s="87" t="e">
        <f>AVERAGE(Tableau6[[#This Row],[CA 2016]:[CA 2020]])</f>
        <v>#DIV/0!</v>
      </c>
      <c r="K31" s="127"/>
      <c r="L31" s="128"/>
      <c r="M31" s="128"/>
      <c r="N31" s="128"/>
      <c r="O31" s="128"/>
      <c r="P31" s="128"/>
      <c r="Q31" s="128"/>
      <c r="R31" s="128"/>
      <c r="S31" s="129"/>
    </row>
    <row r="32" spans="1:19" s="8" customFormat="1" ht="15.6" x14ac:dyDescent="0.3">
      <c r="A32" s="144"/>
      <c r="B32" s="8" t="s">
        <v>31</v>
      </c>
      <c r="C32" s="8" t="s">
        <v>10</v>
      </c>
      <c r="D32" s="96"/>
      <c r="E32" s="96"/>
      <c r="F32" s="96"/>
      <c r="G32" s="96"/>
      <c r="H32" s="96"/>
      <c r="I32" s="96"/>
      <c r="J32" s="87" t="e">
        <f>AVERAGE(Tableau6[[#This Row],[CA 2016]:[CA 2020]])</f>
        <v>#DIV/0!</v>
      </c>
      <c r="K32" s="127"/>
      <c r="L32" s="128"/>
      <c r="M32" s="128"/>
      <c r="N32" s="128"/>
      <c r="O32" s="128"/>
      <c r="P32" s="128"/>
      <c r="Q32" s="128"/>
      <c r="R32" s="128"/>
      <c r="S32" s="129"/>
    </row>
    <row r="33" spans="1:19" s="8" customFormat="1" ht="15.6" x14ac:dyDescent="0.3">
      <c r="A33" s="144"/>
      <c r="B33" s="8" t="s">
        <v>223</v>
      </c>
      <c r="C33" s="93" t="s">
        <v>234</v>
      </c>
      <c r="D33" s="96"/>
      <c r="E33" s="96"/>
      <c r="F33" s="96"/>
      <c r="G33" s="96"/>
      <c r="H33" s="96"/>
      <c r="I33" s="96"/>
      <c r="J33" s="87" t="e">
        <f>AVERAGE(Tableau6[[#This Row],[CA 2016]:[CA 2020]])</f>
        <v>#DIV/0!</v>
      </c>
      <c r="K33" s="127"/>
      <c r="L33" s="128"/>
      <c r="M33" s="128"/>
      <c r="N33" s="128"/>
      <c r="O33" s="128"/>
      <c r="P33" s="128"/>
      <c r="Q33" s="128"/>
      <c r="R33" s="128"/>
      <c r="S33" s="129"/>
    </row>
    <row r="34" spans="1:19" s="8" customFormat="1" ht="15.6" x14ac:dyDescent="0.3">
      <c r="A34" s="144"/>
      <c r="B34" s="10" t="s">
        <v>224</v>
      </c>
      <c r="C34" s="10" t="s">
        <v>110</v>
      </c>
      <c r="D34" s="96"/>
      <c r="E34" s="96"/>
      <c r="F34" s="96"/>
      <c r="G34" s="96"/>
      <c r="H34" s="96"/>
      <c r="I34" s="96"/>
      <c r="J34" s="87" t="e">
        <f>AVERAGE(Tableau6[[#This Row],[CA 2016]:[CA 2020]])</f>
        <v>#DIV/0!</v>
      </c>
      <c r="K34" s="127"/>
      <c r="L34" s="128"/>
      <c r="M34" s="128"/>
      <c r="N34" s="128"/>
      <c r="O34" s="128"/>
      <c r="P34" s="128"/>
      <c r="Q34" s="128"/>
      <c r="R34" s="128"/>
      <c r="S34" s="129"/>
    </row>
    <row r="35" spans="1:19" ht="15.6" x14ac:dyDescent="0.3">
      <c r="A35" s="145"/>
      <c r="B35" s="10" t="s">
        <v>85</v>
      </c>
      <c r="C35" s="10" t="s">
        <v>111</v>
      </c>
      <c r="D35" s="96"/>
      <c r="E35" s="96"/>
      <c r="F35" s="96"/>
      <c r="G35" s="96"/>
      <c r="H35" s="96"/>
      <c r="I35" s="96"/>
      <c r="J35" s="87" t="e">
        <f>AVERAGE(Tableau6[[#This Row],[CA 2016]:[CA 2020]])</f>
        <v>#DIV/0!</v>
      </c>
      <c r="K35" s="130"/>
      <c r="L35" s="131"/>
      <c r="M35" s="131"/>
      <c r="N35" s="131"/>
      <c r="O35" s="131"/>
      <c r="P35" s="131"/>
      <c r="Q35" s="131"/>
      <c r="R35" s="131"/>
      <c r="S35" s="132"/>
    </row>
    <row r="36" spans="1:19" s="8" customFormat="1" ht="15.6" x14ac:dyDescent="0.3">
      <c r="A36" s="144"/>
      <c r="B36" s="15" t="s">
        <v>87</v>
      </c>
      <c r="C36" s="15" t="s">
        <v>225</v>
      </c>
      <c r="D36" s="96"/>
      <c r="E36" s="96"/>
      <c r="F36" s="96"/>
      <c r="G36" s="96"/>
      <c r="H36" s="96"/>
      <c r="I36" s="96"/>
      <c r="J36" s="88" t="e">
        <f>AVERAGE(Tableau6[[#This Row],[CA 2016]:[CA 2020]])</f>
        <v>#DIV/0!</v>
      </c>
      <c r="K36" s="127"/>
      <c r="L36" s="128"/>
      <c r="M36" s="128"/>
      <c r="N36" s="128"/>
      <c r="O36" s="128"/>
      <c r="P36" s="128"/>
      <c r="Q36" s="128"/>
      <c r="R36" s="128"/>
      <c r="S36" s="129"/>
    </row>
    <row r="37" spans="1:19" s="8" customFormat="1" ht="15.6" x14ac:dyDescent="0.3">
      <c r="A37" s="144"/>
      <c r="D37" s="99"/>
      <c r="E37" s="99"/>
      <c r="F37" s="99"/>
      <c r="G37" s="99"/>
      <c r="H37" s="86"/>
      <c r="I37" s="114"/>
      <c r="J37" s="115"/>
      <c r="K37" s="115"/>
      <c r="L37" s="115"/>
      <c r="M37" s="115"/>
      <c r="N37" s="115"/>
      <c r="O37" s="115"/>
      <c r="P37" s="115"/>
      <c r="Q37" s="115"/>
      <c r="R37" s="126"/>
    </row>
    <row r="38" spans="1:19" s="8" customFormat="1" ht="18" x14ac:dyDescent="0.35">
      <c r="A38" s="144"/>
      <c r="B38" s="9" t="s">
        <v>32</v>
      </c>
      <c r="C38" s="9" t="s">
        <v>98</v>
      </c>
      <c r="D38" s="98" t="s">
        <v>95</v>
      </c>
      <c r="E38" s="98" t="s">
        <v>96</v>
      </c>
      <c r="F38" s="98" t="s">
        <v>112</v>
      </c>
      <c r="G38" s="98" t="s">
        <v>264</v>
      </c>
      <c r="H38" s="98" t="s">
        <v>265</v>
      </c>
      <c r="I38" s="98" t="s">
        <v>289</v>
      </c>
      <c r="J38" s="9" t="s">
        <v>92</v>
      </c>
      <c r="K38" s="114"/>
      <c r="L38" s="115"/>
      <c r="M38" s="115"/>
      <c r="N38" s="115"/>
      <c r="O38" s="115"/>
      <c r="P38" s="115"/>
      <c r="Q38" s="115"/>
      <c r="R38" s="115"/>
      <c r="S38" s="116"/>
    </row>
    <row r="39" spans="1:19" s="8" customFormat="1" ht="15.6" x14ac:dyDescent="0.3">
      <c r="A39" s="143"/>
      <c r="B39" s="8" t="s">
        <v>33</v>
      </c>
      <c r="C39" s="8" t="s">
        <v>99</v>
      </c>
      <c r="D39" s="100"/>
      <c r="E39" s="100"/>
      <c r="F39" s="100"/>
      <c r="G39" s="100"/>
      <c r="H39" s="100"/>
      <c r="I39" s="100"/>
      <c r="J39" s="72" t="e">
        <f>AVERAGE(Tableau7[[#This Row],[CA 2016]:[CA 2020]])</f>
        <v>#DIV/0!</v>
      </c>
      <c r="K39" s="127"/>
      <c r="L39" s="128"/>
      <c r="M39" s="128"/>
      <c r="N39" s="128"/>
      <c r="O39" s="128"/>
      <c r="P39" s="128"/>
      <c r="Q39" s="128"/>
      <c r="R39" s="128"/>
      <c r="S39" s="129"/>
    </row>
    <row r="40" spans="1:19" s="8" customFormat="1" ht="15.6" x14ac:dyDescent="0.3">
      <c r="A40" s="143"/>
      <c r="B40" s="8" t="s">
        <v>34</v>
      </c>
      <c r="C40" s="8" t="s">
        <v>11</v>
      </c>
      <c r="D40" s="100"/>
      <c r="E40" s="100"/>
      <c r="F40" s="100"/>
      <c r="G40" s="100"/>
      <c r="H40" s="100"/>
      <c r="I40" s="100"/>
      <c r="J40" s="72" t="e">
        <f>AVERAGE(Tableau7[[#This Row],[CA 2016]:[CA 2020]])</f>
        <v>#DIV/0!</v>
      </c>
      <c r="K40" s="127" t="s">
        <v>276</v>
      </c>
      <c r="L40" s="128"/>
      <c r="M40" s="128"/>
      <c r="N40" s="128"/>
      <c r="O40" s="128"/>
      <c r="P40" s="128"/>
      <c r="Q40" s="128"/>
      <c r="R40" s="128"/>
      <c r="S40" s="129"/>
    </row>
    <row r="41" spans="1:19" s="8" customFormat="1" ht="15.6" x14ac:dyDescent="0.3">
      <c r="A41" s="143"/>
      <c r="B41" s="8" t="s">
        <v>35</v>
      </c>
      <c r="C41" s="8" t="s">
        <v>100</v>
      </c>
      <c r="D41" s="100"/>
      <c r="E41" s="100"/>
      <c r="F41" s="100"/>
      <c r="G41" s="100"/>
      <c r="H41" s="100"/>
      <c r="I41" s="100"/>
      <c r="J41" s="72" t="e">
        <f>AVERAGE(Tableau7[[#This Row],[CA 2016]:[CA 2020]])</f>
        <v>#DIV/0!</v>
      </c>
      <c r="K41" s="127" t="s">
        <v>277</v>
      </c>
      <c r="L41" s="128"/>
      <c r="M41" s="128"/>
      <c r="N41" s="128"/>
      <c r="O41" s="128"/>
      <c r="P41" s="128"/>
      <c r="Q41" s="128"/>
      <c r="R41" s="128"/>
      <c r="S41" s="129"/>
    </row>
    <row r="42" spans="1:19" s="8" customFormat="1" ht="15.6" x14ac:dyDescent="0.3">
      <c r="A42" s="143"/>
      <c r="B42" s="8" t="s">
        <v>36</v>
      </c>
      <c r="C42" s="8" t="s">
        <v>12</v>
      </c>
      <c r="D42" s="100"/>
      <c r="E42" s="100"/>
      <c r="F42" s="100"/>
      <c r="G42" s="100"/>
      <c r="H42" s="100"/>
      <c r="I42" s="100"/>
      <c r="J42" s="72" t="e">
        <f>AVERAGE(Tableau7[[#This Row],[CA 2016]:[CA 2020]])</f>
        <v>#DIV/0!</v>
      </c>
      <c r="K42" s="127" t="s">
        <v>278</v>
      </c>
      <c r="L42" s="128"/>
      <c r="M42" s="128"/>
      <c r="N42" s="128"/>
      <c r="O42" s="128"/>
      <c r="P42" s="128"/>
      <c r="Q42" s="128"/>
      <c r="R42" s="128"/>
      <c r="S42" s="129"/>
    </row>
    <row r="43" spans="1:19" s="8" customFormat="1" ht="15.6" x14ac:dyDescent="0.3">
      <c r="A43" s="143"/>
      <c r="B43" s="8" t="s">
        <v>37</v>
      </c>
      <c r="C43" s="8" t="s">
        <v>13</v>
      </c>
      <c r="D43" s="100"/>
      <c r="E43" s="100"/>
      <c r="F43" s="100"/>
      <c r="G43" s="100"/>
      <c r="H43" s="100"/>
      <c r="I43" s="100"/>
      <c r="J43" s="72" t="e">
        <f>AVERAGE(Tableau7[[#This Row],[CA 2016]:[CA 2020]])</f>
        <v>#DIV/0!</v>
      </c>
      <c r="K43" s="127" t="s">
        <v>279</v>
      </c>
      <c r="L43" s="128"/>
      <c r="M43" s="128"/>
      <c r="N43" s="128"/>
      <c r="O43" s="128"/>
      <c r="P43" s="128"/>
      <c r="Q43" s="128"/>
      <c r="R43" s="128"/>
      <c r="S43" s="129"/>
    </row>
    <row r="44" spans="1:19" s="8" customFormat="1" ht="15.6" x14ac:dyDescent="0.3">
      <c r="A44" s="143"/>
      <c r="B44" s="8" t="s">
        <v>38</v>
      </c>
      <c r="C44" s="8" t="s">
        <v>101</v>
      </c>
      <c r="D44" s="100"/>
      <c r="E44" s="100"/>
      <c r="F44" s="100"/>
      <c r="G44" s="100"/>
      <c r="H44" s="100"/>
      <c r="I44" s="100"/>
      <c r="J44" s="72" t="e">
        <f>AVERAGE(Tableau7[[#This Row],[CA 2016]:[CA 2020]])</f>
        <v>#DIV/0!</v>
      </c>
      <c r="K44" s="127" t="s">
        <v>280</v>
      </c>
      <c r="L44" s="128"/>
      <c r="M44" s="128"/>
      <c r="N44" s="128"/>
      <c r="O44" s="128"/>
      <c r="P44" s="128"/>
      <c r="Q44" s="128"/>
      <c r="R44" s="128"/>
      <c r="S44" s="129"/>
    </row>
    <row r="45" spans="1:19" s="8" customFormat="1" ht="15.6" x14ac:dyDescent="0.3">
      <c r="A45" s="144"/>
      <c r="B45" s="23" t="s">
        <v>39</v>
      </c>
      <c r="C45" s="91" t="s">
        <v>227</v>
      </c>
      <c r="D45" s="101">
        <f t="shared" ref="D45:I45" si="0">D32*D34</f>
        <v>0</v>
      </c>
      <c r="E45" s="101">
        <f t="shared" si="0"/>
        <v>0</v>
      </c>
      <c r="F45" s="101">
        <f t="shared" si="0"/>
        <v>0</v>
      </c>
      <c r="G45" s="101">
        <f t="shared" si="0"/>
        <v>0</v>
      </c>
      <c r="H45" s="101">
        <f t="shared" si="0"/>
        <v>0</v>
      </c>
      <c r="I45" s="101">
        <f t="shared" si="0"/>
        <v>0</v>
      </c>
      <c r="J45" s="73">
        <f>AVERAGE(Tableau7[[#This Row],[CA 2016]:[CA 2020]])</f>
        <v>0</v>
      </c>
      <c r="K45" s="127" t="s">
        <v>281</v>
      </c>
      <c r="L45" s="128"/>
      <c r="M45" s="128"/>
      <c r="N45" s="128"/>
      <c r="O45" s="128"/>
      <c r="P45" s="128"/>
      <c r="Q45" s="128"/>
      <c r="R45" s="128"/>
      <c r="S45" s="129"/>
    </row>
    <row r="46" spans="1:19" s="8" customFormat="1" ht="15.6" x14ac:dyDescent="0.3">
      <c r="A46" s="144"/>
      <c r="B46" s="90" t="s">
        <v>113</v>
      </c>
      <c r="C46" s="92" t="s">
        <v>228</v>
      </c>
      <c r="D46" s="100"/>
      <c r="E46" s="100"/>
      <c r="F46" s="100"/>
      <c r="G46" s="100"/>
      <c r="H46" s="100"/>
      <c r="I46" s="100"/>
      <c r="J46" s="71" t="e">
        <f>AVERAGE(Tableau7[[#This Row],[CA 2016]:[CA 2020]])</f>
        <v>#DIV/0!</v>
      </c>
      <c r="K46" s="127"/>
      <c r="L46" s="128"/>
      <c r="M46" s="128"/>
      <c r="N46" s="128"/>
      <c r="O46" s="128"/>
      <c r="P46" s="128"/>
      <c r="Q46" s="128"/>
      <c r="R46" s="128"/>
      <c r="S46" s="129"/>
    </row>
    <row r="47" spans="1:19" s="8" customFormat="1" ht="15.6" x14ac:dyDescent="0.3">
      <c r="A47" s="144"/>
      <c r="B47" s="8" t="s">
        <v>114</v>
      </c>
      <c r="C47" s="93" t="s">
        <v>229</v>
      </c>
      <c r="D47" s="100"/>
      <c r="E47" s="100"/>
      <c r="F47" s="100"/>
      <c r="G47" s="100"/>
      <c r="H47" s="100"/>
      <c r="I47" s="100"/>
      <c r="J47" s="72" t="e">
        <f>AVERAGE(Tableau7[[#This Row],[CA 2016]:[CA 2020]])</f>
        <v>#DIV/0!</v>
      </c>
      <c r="K47" s="127"/>
      <c r="L47" s="128"/>
      <c r="M47" s="128"/>
      <c r="N47" s="128"/>
      <c r="O47" s="128"/>
      <c r="P47" s="128"/>
      <c r="Q47" s="128"/>
      <c r="R47" s="128"/>
      <c r="S47" s="129"/>
    </row>
    <row r="48" spans="1:19" s="8" customFormat="1" ht="15.6" x14ac:dyDescent="0.3">
      <c r="A48" s="144"/>
      <c r="B48" s="8" t="s">
        <v>40</v>
      </c>
      <c r="C48" s="8" t="s">
        <v>14</v>
      </c>
      <c r="D48" s="100"/>
      <c r="E48" s="100"/>
      <c r="F48" s="100"/>
      <c r="G48" s="100"/>
      <c r="H48" s="100"/>
      <c r="I48" s="100"/>
      <c r="J48" s="72" t="e">
        <f>AVERAGE(Tableau7[[#This Row],[CA 2016]:[CA 2020]])</f>
        <v>#DIV/0!</v>
      </c>
      <c r="K48" s="127"/>
      <c r="L48" s="128"/>
      <c r="M48" s="128"/>
      <c r="N48" s="128"/>
      <c r="O48" s="128"/>
      <c r="P48" s="128"/>
      <c r="Q48" s="128"/>
      <c r="R48" s="128"/>
      <c r="S48" s="129"/>
    </row>
    <row r="49" spans="1:22" s="8" customFormat="1" ht="15.6" x14ac:dyDescent="0.3">
      <c r="A49" s="144"/>
      <c r="B49" s="8" t="s">
        <v>115</v>
      </c>
      <c r="C49" s="93" t="s">
        <v>230</v>
      </c>
      <c r="D49" s="100"/>
      <c r="E49" s="100"/>
      <c r="F49" s="100"/>
      <c r="G49" s="100"/>
      <c r="H49" s="100"/>
      <c r="I49" s="100"/>
      <c r="J49" s="72" t="e">
        <f>AVERAGE(Tableau7[[#This Row],[CA 2016]:[CA 2020]])</f>
        <v>#DIV/0!</v>
      </c>
      <c r="K49" s="127" t="s">
        <v>285</v>
      </c>
      <c r="L49" s="128"/>
      <c r="M49" s="128"/>
      <c r="N49" s="128"/>
      <c r="O49" s="128"/>
      <c r="P49" s="128"/>
      <c r="Q49" s="128"/>
      <c r="R49" s="128"/>
      <c r="S49" s="129"/>
    </row>
    <row r="50" spans="1:22" s="8" customFormat="1" ht="15.6" x14ac:dyDescent="0.3">
      <c r="A50" s="144"/>
      <c r="B50" s="8" t="s">
        <v>41</v>
      </c>
      <c r="C50" s="8" t="s">
        <v>102</v>
      </c>
      <c r="D50" s="100"/>
      <c r="E50" s="100"/>
      <c r="F50" s="100"/>
      <c r="G50" s="100"/>
      <c r="H50" s="100"/>
      <c r="I50" s="100"/>
      <c r="J50" s="72" t="e">
        <f>AVERAGE(Tableau7[[#This Row],[CA 2016]:[CA 2020]])</f>
        <v>#DIV/0!</v>
      </c>
      <c r="K50" s="127"/>
      <c r="L50" s="128"/>
      <c r="M50" s="128"/>
      <c r="N50" s="128"/>
      <c r="O50" s="128"/>
      <c r="P50" s="128"/>
      <c r="Q50" s="128"/>
      <c r="R50" s="128"/>
      <c r="S50" s="129"/>
    </row>
    <row r="51" spans="1:22" s="8" customFormat="1" ht="15.6" x14ac:dyDescent="0.3">
      <c r="A51" s="144"/>
      <c r="B51" s="8" t="s">
        <v>116</v>
      </c>
      <c r="C51" s="93" t="s">
        <v>231</v>
      </c>
      <c r="D51" s="100"/>
      <c r="E51" s="100"/>
      <c r="F51" s="100"/>
      <c r="G51" s="100"/>
      <c r="H51" s="100"/>
      <c r="I51" s="100"/>
      <c r="J51" s="72" t="e">
        <f>AVERAGE(Tableau7[[#This Row],[CA 2016]:[CA 2020]])</f>
        <v>#DIV/0!</v>
      </c>
      <c r="K51" s="127" t="s">
        <v>286</v>
      </c>
      <c r="L51" s="128"/>
      <c r="M51" s="128"/>
      <c r="N51" s="128"/>
      <c r="O51" s="128"/>
      <c r="P51" s="128"/>
      <c r="Q51" s="128"/>
      <c r="R51" s="128"/>
      <c r="S51" s="129"/>
    </row>
    <row r="52" spans="1:22" s="8" customFormat="1" ht="15.6" x14ac:dyDescent="0.3">
      <c r="A52" s="144"/>
      <c r="B52" s="8" t="s">
        <v>42</v>
      </c>
      <c r="C52" s="93" t="s">
        <v>232</v>
      </c>
      <c r="D52" s="100"/>
      <c r="E52" s="100"/>
      <c r="F52" s="100"/>
      <c r="G52" s="100"/>
      <c r="H52" s="100"/>
      <c r="I52" s="100"/>
      <c r="J52" s="72" t="e">
        <f>AVERAGE(Tableau7[[#This Row],[CA 2016]:[CA 2020]])</f>
        <v>#DIV/0!</v>
      </c>
      <c r="K52" s="127" t="s">
        <v>287</v>
      </c>
      <c r="L52" s="128"/>
      <c r="M52" s="128"/>
      <c r="N52" s="128"/>
      <c r="O52" s="128"/>
      <c r="P52" s="128"/>
      <c r="Q52" s="128"/>
      <c r="R52" s="128"/>
      <c r="S52" s="129"/>
    </row>
    <row r="53" spans="1:22" s="8" customFormat="1" ht="15.6" x14ac:dyDescent="0.3">
      <c r="A53" s="144"/>
      <c r="B53" s="8" t="s">
        <v>117</v>
      </c>
      <c r="C53" s="93" t="s">
        <v>233</v>
      </c>
      <c r="D53" s="100"/>
      <c r="E53" s="100"/>
      <c r="F53" s="100"/>
      <c r="G53" s="100"/>
      <c r="H53" s="100"/>
      <c r="I53" s="100"/>
      <c r="J53" s="72" t="e">
        <f>AVERAGE(Tableau7[[#This Row],[CA 2016]:[CA 2020]])</f>
        <v>#DIV/0!</v>
      </c>
      <c r="K53" s="127" t="s">
        <v>288</v>
      </c>
      <c r="L53" s="128"/>
      <c r="M53" s="128"/>
      <c r="N53" s="128"/>
      <c r="O53" s="128"/>
      <c r="P53" s="128"/>
      <c r="Q53" s="128"/>
      <c r="R53" s="128"/>
      <c r="S53" s="129"/>
    </row>
    <row r="54" spans="1:22" s="8" customFormat="1" ht="15.6" x14ac:dyDescent="0.3">
      <c r="A54" s="144"/>
      <c r="B54" s="8" t="s">
        <v>43</v>
      </c>
      <c r="C54" s="8" t="s">
        <v>66</v>
      </c>
      <c r="D54" s="100"/>
      <c r="E54" s="100"/>
      <c r="F54" s="100"/>
      <c r="G54" s="100"/>
      <c r="H54" s="100"/>
      <c r="I54" s="100"/>
      <c r="J54" s="72" t="e">
        <f>AVERAGE(Tableau7[[#This Row],[CA 2016]:[CA 2020]])</f>
        <v>#DIV/0!</v>
      </c>
      <c r="K54" s="127"/>
      <c r="L54" s="128"/>
      <c r="M54" s="128"/>
      <c r="N54" s="128"/>
      <c r="O54" s="128"/>
      <c r="P54" s="128"/>
      <c r="Q54" s="128"/>
      <c r="R54" s="128"/>
      <c r="S54" s="129"/>
      <c r="V54" s="8" t="s">
        <v>216</v>
      </c>
    </row>
    <row r="55" spans="1:22" s="8" customFormat="1" ht="15.6" x14ac:dyDescent="0.3">
      <c r="A55" s="144"/>
      <c r="B55" s="15" t="s">
        <v>88</v>
      </c>
      <c r="C55" s="15" t="s">
        <v>89</v>
      </c>
      <c r="D55" s="102"/>
      <c r="E55" s="102"/>
      <c r="F55" s="102"/>
      <c r="G55" s="102"/>
      <c r="H55" s="102"/>
      <c r="I55" s="102"/>
      <c r="J55" s="74" t="e">
        <f>AVERAGE(Tableau7[[#This Row],[CA 2016]:[CA 2020]])</f>
        <v>#DIV/0!</v>
      </c>
      <c r="K55" s="127"/>
      <c r="L55" s="128"/>
      <c r="M55" s="128"/>
      <c r="N55" s="128"/>
      <c r="O55" s="128"/>
      <c r="P55" s="128"/>
      <c r="Q55" s="128"/>
      <c r="R55" s="128"/>
      <c r="S55" s="129"/>
    </row>
    <row r="56" spans="1:22" x14ac:dyDescent="0.3">
      <c r="A56" s="145"/>
      <c r="D56" s="103"/>
      <c r="E56" s="103"/>
      <c r="F56" s="103"/>
      <c r="G56" s="104"/>
      <c r="I56" s="117"/>
      <c r="J56" s="103"/>
      <c r="K56" s="103"/>
      <c r="L56" s="103"/>
      <c r="M56" s="103"/>
      <c r="N56" s="103"/>
      <c r="O56" s="103"/>
      <c r="P56" s="103"/>
      <c r="Q56" s="103"/>
      <c r="R56" s="55"/>
      <c r="S56" s="125"/>
    </row>
    <row r="57" spans="1:22" ht="18" x14ac:dyDescent="0.35">
      <c r="A57" s="145"/>
      <c r="B57" s="9" t="s">
        <v>44</v>
      </c>
      <c r="C57" s="9" t="s">
        <v>103</v>
      </c>
      <c r="D57" s="98" t="s">
        <v>95</v>
      </c>
      <c r="E57" s="98" t="s">
        <v>96</v>
      </c>
      <c r="F57" s="98" t="s">
        <v>112</v>
      </c>
      <c r="G57" s="98" t="s">
        <v>264</v>
      </c>
      <c r="H57" s="98" t="s">
        <v>265</v>
      </c>
      <c r="I57" s="98" t="s">
        <v>289</v>
      </c>
      <c r="J57" s="9" t="s">
        <v>92</v>
      </c>
      <c r="K57" s="117"/>
      <c r="L57" s="103"/>
      <c r="M57" s="103"/>
      <c r="N57" s="103"/>
      <c r="O57" s="103"/>
      <c r="P57" s="103"/>
      <c r="Q57" s="103"/>
      <c r="R57" s="103"/>
      <c r="S57" s="118"/>
    </row>
    <row r="58" spans="1:22" ht="15.6" x14ac:dyDescent="0.3">
      <c r="A58" s="146"/>
      <c r="B58" s="10" t="s">
        <v>45</v>
      </c>
      <c r="C58" s="10" t="s">
        <v>15</v>
      </c>
      <c r="D58" s="105"/>
      <c r="E58" s="105"/>
      <c r="F58" s="105"/>
      <c r="G58" s="105"/>
      <c r="H58" s="105"/>
      <c r="I58" s="105"/>
      <c r="J58" s="75" t="e">
        <f>AVERAGE(Tableau9[[#This Row],[CA 2016]:[CA 2020]])</f>
        <v>#DIV/0!</v>
      </c>
      <c r="K58" s="130"/>
      <c r="L58" s="131"/>
      <c r="M58" s="131"/>
      <c r="N58" s="131"/>
      <c r="O58" s="131"/>
      <c r="P58" s="131"/>
      <c r="Q58" s="131"/>
      <c r="R58" s="131"/>
      <c r="S58" s="132"/>
    </row>
    <row r="59" spans="1:22" ht="15.6" x14ac:dyDescent="0.3">
      <c r="A59" s="146"/>
      <c r="B59" s="10" t="s">
        <v>46</v>
      </c>
      <c r="C59" s="10" t="s">
        <v>100</v>
      </c>
      <c r="D59" s="105"/>
      <c r="E59" s="105"/>
      <c r="F59" s="105"/>
      <c r="G59" s="105"/>
      <c r="H59" s="105"/>
      <c r="I59" s="105"/>
      <c r="J59" s="76" t="e">
        <f>AVERAGE(Tableau9[[#This Row],[CA 2016]:[CA 2020]])</f>
        <v>#DIV/0!</v>
      </c>
      <c r="K59" s="130" t="s">
        <v>282</v>
      </c>
      <c r="L59" s="131"/>
      <c r="M59" s="131"/>
      <c r="N59" s="131"/>
      <c r="O59" s="131"/>
      <c r="P59" s="131"/>
      <c r="Q59" s="131"/>
      <c r="R59" s="131"/>
      <c r="S59" s="132"/>
    </row>
    <row r="60" spans="1:22" ht="15.6" x14ac:dyDescent="0.3">
      <c r="A60" s="146"/>
      <c r="B60" s="10" t="s">
        <v>47</v>
      </c>
      <c r="C60" s="10" t="s">
        <v>12</v>
      </c>
      <c r="D60" s="105"/>
      <c r="E60" s="105"/>
      <c r="F60" s="105"/>
      <c r="G60" s="105"/>
      <c r="H60" s="105"/>
      <c r="I60" s="105"/>
      <c r="J60" s="75" t="e">
        <f>AVERAGE(Tableau9[[#This Row],[CA 2016]:[CA 2020]])</f>
        <v>#DIV/0!</v>
      </c>
      <c r="K60" s="130" t="s">
        <v>283</v>
      </c>
      <c r="L60" s="131"/>
      <c r="M60" s="131"/>
      <c r="N60" s="131"/>
      <c r="O60" s="131"/>
      <c r="P60" s="131"/>
      <c r="Q60" s="131"/>
      <c r="R60" s="131"/>
      <c r="S60" s="132"/>
    </row>
    <row r="61" spans="1:22" ht="15.6" x14ac:dyDescent="0.3">
      <c r="A61" s="146"/>
      <c r="B61" s="10" t="s">
        <v>48</v>
      </c>
      <c r="C61" s="10" t="s">
        <v>13</v>
      </c>
      <c r="D61" s="105"/>
      <c r="E61" s="105"/>
      <c r="F61" s="105"/>
      <c r="G61" s="105"/>
      <c r="H61" s="105"/>
      <c r="I61" s="105"/>
      <c r="J61" s="76" t="e">
        <f>AVERAGE(Tableau9[[#This Row],[CA 2016]:[CA 2020]])</f>
        <v>#DIV/0!</v>
      </c>
      <c r="K61" s="130" t="s">
        <v>284</v>
      </c>
      <c r="L61" s="131"/>
      <c r="M61" s="131"/>
      <c r="N61" s="131"/>
      <c r="O61" s="131"/>
      <c r="P61" s="131"/>
      <c r="Q61" s="131"/>
      <c r="R61" s="131"/>
      <c r="S61" s="132"/>
    </row>
    <row r="62" spans="1:22" ht="15.6" x14ac:dyDescent="0.3">
      <c r="A62" s="145"/>
      <c r="B62" s="10" t="s">
        <v>49</v>
      </c>
      <c r="C62" s="10" t="s">
        <v>3</v>
      </c>
      <c r="D62" s="105"/>
      <c r="E62" s="105"/>
      <c r="F62" s="105"/>
      <c r="G62" s="105"/>
      <c r="H62" s="105"/>
      <c r="I62" s="105"/>
      <c r="J62" s="75" t="e">
        <f>AVERAGE(Tableau9[[#This Row],[CA 2016]:[CA 2020]])</f>
        <v>#DIV/0!</v>
      </c>
      <c r="K62" s="130"/>
      <c r="L62" s="131"/>
      <c r="M62" s="131"/>
      <c r="N62" s="131"/>
      <c r="O62" s="131"/>
      <c r="P62" s="131"/>
      <c r="Q62" s="131"/>
      <c r="R62" s="131"/>
      <c r="S62" s="132"/>
    </row>
    <row r="63" spans="1:22" ht="15.6" x14ac:dyDescent="0.3">
      <c r="A63" s="145"/>
      <c r="B63" s="10" t="s">
        <v>50</v>
      </c>
      <c r="C63" s="10" t="s">
        <v>2</v>
      </c>
      <c r="D63" s="105"/>
      <c r="E63" s="105"/>
      <c r="F63" s="105"/>
      <c r="G63" s="105"/>
      <c r="H63" s="105"/>
      <c r="I63" s="105"/>
      <c r="J63" s="76" t="e">
        <f>AVERAGE(Tableau9[[#This Row],[CA 2016]:[CA 2020]])</f>
        <v>#DIV/0!</v>
      </c>
      <c r="K63" s="130"/>
      <c r="L63" s="131"/>
      <c r="M63" s="131"/>
      <c r="N63" s="131"/>
      <c r="O63" s="131"/>
      <c r="P63" s="131"/>
      <c r="Q63" s="131"/>
      <c r="R63" s="131"/>
      <c r="S63" s="132"/>
    </row>
    <row r="64" spans="1:22" ht="15.6" x14ac:dyDescent="0.3">
      <c r="A64" s="145"/>
      <c r="B64" s="10" t="s">
        <v>51</v>
      </c>
      <c r="C64" s="10" t="s">
        <v>104</v>
      </c>
      <c r="D64" s="105"/>
      <c r="E64" s="105"/>
      <c r="F64" s="105"/>
      <c r="G64" s="105"/>
      <c r="H64" s="105"/>
      <c r="I64" s="105"/>
      <c r="J64" s="75" t="e">
        <f>AVERAGE(Tableau9[[#This Row],[CA 2016]:[CA 2020]])</f>
        <v>#DIV/0!</v>
      </c>
      <c r="K64" s="130"/>
      <c r="L64" s="131"/>
      <c r="M64" s="131"/>
      <c r="N64" s="131"/>
      <c r="O64" s="131"/>
      <c r="P64" s="131"/>
      <c r="Q64" s="131"/>
      <c r="R64" s="131"/>
      <c r="S64" s="132"/>
    </row>
    <row r="65" spans="1:19" ht="15.6" x14ac:dyDescent="0.3">
      <c r="A65" s="145"/>
      <c r="B65" s="22" t="s">
        <v>52</v>
      </c>
      <c r="C65" s="22" t="s">
        <v>105</v>
      </c>
      <c r="D65" s="106">
        <f>D61-D62-D63-D64</f>
        <v>0</v>
      </c>
      <c r="E65" s="106">
        <f t="shared" ref="E65:F65" si="1">E61-E62-E63-E64</f>
        <v>0</v>
      </c>
      <c r="F65" s="106">
        <f t="shared" si="1"/>
        <v>0</v>
      </c>
      <c r="G65" s="106">
        <f>G61-G62-G63-G64</f>
        <v>0</v>
      </c>
      <c r="H65" s="106">
        <f t="shared" ref="H65:I65" si="2">H61-H62-H63-H64</f>
        <v>0</v>
      </c>
      <c r="I65" s="106">
        <f t="shared" si="2"/>
        <v>0</v>
      </c>
      <c r="J65" s="77">
        <f>AVERAGE(Tableau9[[#This Row],[CA 2016]:[CA 2020]])</f>
        <v>0</v>
      </c>
      <c r="K65" s="130" t="s">
        <v>281</v>
      </c>
      <c r="L65" s="131"/>
      <c r="M65" s="131"/>
      <c r="N65" s="131"/>
      <c r="O65" s="131"/>
      <c r="P65" s="131"/>
      <c r="Q65" s="131"/>
      <c r="R65" s="131"/>
      <c r="S65" s="132"/>
    </row>
    <row r="66" spans="1:19" ht="15.6" x14ac:dyDescent="0.3">
      <c r="A66" s="145"/>
      <c r="B66" s="10"/>
      <c r="C66" s="10"/>
      <c r="D66" s="107"/>
      <c r="E66" s="107"/>
      <c r="F66" s="107"/>
      <c r="G66" s="108"/>
      <c r="I66" s="117"/>
      <c r="J66" s="103"/>
      <c r="K66" s="103"/>
      <c r="L66" s="103"/>
      <c r="M66" s="103"/>
      <c r="N66" s="103"/>
      <c r="O66" s="103"/>
      <c r="P66" s="103"/>
      <c r="Q66" s="103"/>
      <c r="S66" s="125"/>
    </row>
    <row r="67" spans="1:19" s="11" customFormat="1" ht="18" x14ac:dyDescent="0.35">
      <c r="A67" s="147"/>
      <c r="B67" s="12" t="s">
        <v>53</v>
      </c>
      <c r="C67" s="9" t="s">
        <v>106</v>
      </c>
      <c r="D67" s="109" t="s">
        <v>95</v>
      </c>
      <c r="E67" s="109" t="s">
        <v>96</v>
      </c>
      <c r="F67" s="109" t="s">
        <v>112</v>
      </c>
      <c r="G67" s="109" t="s">
        <v>264</v>
      </c>
      <c r="H67" s="109" t="s">
        <v>265</v>
      </c>
      <c r="I67" s="109" t="s">
        <v>289</v>
      </c>
      <c r="J67" s="13" t="s">
        <v>92</v>
      </c>
      <c r="K67" s="119"/>
      <c r="L67" s="120"/>
      <c r="M67" s="120"/>
      <c r="N67" s="120"/>
      <c r="O67" s="120"/>
      <c r="P67" s="120"/>
      <c r="Q67" s="120"/>
      <c r="R67" s="120"/>
      <c r="S67" s="121"/>
    </row>
    <row r="68" spans="1:19" ht="15.6" x14ac:dyDescent="0.3">
      <c r="A68" s="146"/>
      <c r="B68" s="52" t="s">
        <v>54</v>
      </c>
      <c r="C68" s="52" t="s">
        <v>162</v>
      </c>
      <c r="D68" s="105"/>
      <c r="E68" s="105"/>
      <c r="F68" s="105"/>
      <c r="G68" s="105"/>
      <c r="H68" s="105"/>
      <c r="I68" s="105"/>
      <c r="J68" s="78" t="e">
        <f>AVERAGE(Tableau10[[#This Row],[CA 2016]:[CA 2020]])</f>
        <v>#DIV/0!</v>
      </c>
      <c r="K68" s="133"/>
      <c r="L68" s="134"/>
      <c r="M68" s="134"/>
      <c r="N68" s="134"/>
      <c r="O68" s="134"/>
      <c r="P68" s="134"/>
      <c r="Q68" s="134"/>
      <c r="R68" s="134"/>
      <c r="S68" s="135"/>
    </row>
    <row r="69" spans="1:19" ht="15.6" x14ac:dyDescent="0.3">
      <c r="A69" s="145"/>
      <c r="B69" s="51" t="s">
        <v>161</v>
      </c>
      <c r="C69" s="94" t="s">
        <v>236</v>
      </c>
      <c r="D69" s="110"/>
      <c r="E69" s="110"/>
      <c r="F69" s="110"/>
      <c r="G69" s="110"/>
      <c r="H69" s="110"/>
      <c r="I69" s="110"/>
      <c r="J69" s="79" t="e">
        <f>AVERAGE(Tableau10[[#This Row],[CA 2016]:[CA 2020]])</f>
        <v>#DIV/0!</v>
      </c>
      <c r="K69" s="117"/>
      <c r="L69" s="103"/>
      <c r="M69" s="103"/>
      <c r="N69" s="103"/>
      <c r="O69" s="103"/>
      <c r="P69" s="103"/>
      <c r="Q69" s="103"/>
      <c r="R69" s="103"/>
      <c r="S69" s="118"/>
    </row>
    <row r="70" spans="1:19" ht="15.6" x14ac:dyDescent="0.3">
      <c r="A70" s="145"/>
      <c r="B70" s="51" t="s">
        <v>163</v>
      </c>
      <c r="C70" s="94" t="s">
        <v>237</v>
      </c>
      <c r="D70" s="110"/>
      <c r="E70" s="110"/>
      <c r="F70" s="110"/>
      <c r="G70" s="110"/>
      <c r="H70" s="110"/>
      <c r="I70" s="110"/>
      <c r="J70" s="80" t="e">
        <f>AVERAGE(Tableau10[[#This Row],[CA 2016]:[CA 2020]])</f>
        <v>#DIV/0!</v>
      </c>
      <c r="K70" s="117"/>
      <c r="L70" s="103"/>
      <c r="M70" s="103"/>
      <c r="N70" s="103"/>
      <c r="O70" s="103"/>
      <c r="P70" s="103"/>
      <c r="Q70" s="103"/>
      <c r="R70" s="103"/>
      <c r="S70" s="118"/>
    </row>
    <row r="71" spans="1:19" ht="15.6" x14ac:dyDescent="0.3">
      <c r="A71" s="145"/>
      <c r="B71" s="51" t="s">
        <v>164</v>
      </c>
      <c r="C71" s="94" t="s">
        <v>238</v>
      </c>
      <c r="D71" s="110"/>
      <c r="E71" s="110"/>
      <c r="F71" s="110"/>
      <c r="G71" s="110"/>
      <c r="H71" s="110"/>
      <c r="I71" s="110"/>
      <c r="J71" s="79" t="e">
        <f>AVERAGE(Tableau10[[#This Row],[CA 2016]:[CA 2020]])</f>
        <v>#DIV/0!</v>
      </c>
      <c r="K71" s="122"/>
      <c r="L71" s="123"/>
      <c r="M71" s="123"/>
      <c r="N71" s="123"/>
      <c r="O71" s="123"/>
      <c r="P71" s="123"/>
      <c r="Q71" s="123"/>
      <c r="R71" s="123"/>
      <c r="S71" s="124"/>
    </row>
    <row r="72" spans="1:19" ht="15.6" x14ac:dyDescent="0.3">
      <c r="A72" s="145"/>
      <c r="B72" s="52" t="s">
        <v>55</v>
      </c>
      <c r="C72" s="53" t="s">
        <v>268</v>
      </c>
      <c r="D72" s="105"/>
      <c r="E72" s="105"/>
      <c r="F72" s="105"/>
      <c r="G72" s="105"/>
      <c r="H72" s="105"/>
      <c r="I72" s="105"/>
      <c r="J72" s="78" t="e">
        <f>AVERAGE(Tableau10[[#This Row],[CA 2016]:[CA 2020]])</f>
        <v>#DIV/0!</v>
      </c>
      <c r="K72" s="133"/>
      <c r="L72" s="134"/>
      <c r="M72" s="134"/>
      <c r="N72" s="134"/>
      <c r="O72" s="134"/>
      <c r="P72" s="134"/>
      <c r="Q72" s="134"/>
      <c r="R72" s="134"/>
      <c r="S72" s="135"/>
    </row>
    <row r="73" spans="1:19" ht="15.6" x14ac:dyDescent="0.3">
      <c r="A73" s="145"/>
      <c r="B73" s="10" t="s">
        <v>165</v>
      </c>
      <c r="C73" s="95" t="s">
        <v>239</v>
      </c>
      <c r="D73" s="105"/>
      <c r="E73" s="105"/>
      <c r="F73" s="105"/>
      <c r="G73" s="105"/>
      <c r="H73" s="105"/>
      <c r="I73" s="105"/>
      <c r="J73" s="76" t="e">
        <f>AVERAGE(Tableau10[[#This Row],[CA 2016]:[CA 2020]])</f>
        <v>#DIV/0!</v>
      </c>
      <c r="K73" s="117"/>
      <c r="L73" s="103"/>
      <c r="M73" s="103"/>
      <c r="N73" s="103"/>
      <c r="O73" s="103"/>
      <c r="P73" s="103"/>
      <c r="Q73" s="103"/>
      <c r="R73" s="103"/>
      <c r="S73" s="118"/>
    </row>
    <row r="74" spans="1:19" ht="15.6" x14ac:dyDescent="0.3">
      <c r="A74" s="145"/>
      <c r="B74" s="10" t="s">
        <v>166</v>
      </c>
      <c r="C74" s="95" t="s">
        <v>240</v>
      </c>
      <c r="D74" s="105"/>
      <c r="E74" s="105"/>
      <c r="F74" s="105"/>
      <c r="G74" s="105"/>
      <c r="H74" s="105"/>
      <c r="I74" s="105"/>
      <c r="J74" s="78" t="e">
        <f>AVERAGE(Tableau10[[#This Row],[CA 2016]:[CA 2020]])</f>
        <v>#DIV/0!</v>
      </c>
      <c r="K74" s="122"/>
      <c r="L74" s="123"/>
      <c r="M74" s="123"/>
      <c r="N74" s="123"/>
      <c r="O74" s="123"/>
      <c r="P74" s="123"/>
      <c r="Q74" s="123"/>
      <c r="R74" s="123"/>
      <c r="S74" s="124"/>
    </row>
    <row r="75" spans="1:19" ht="15.6" x14ac:dyDescent="0.3">
      <c r="A75" s="145"/>
      <c r="B75" s="10" t="s">
        <v>167</v>
      </c>
      <c r="C75" s="95" t="s">
        <v>241</v>
      </c>
      <c r="D75" s="105"/>
      <c r="E75" s="105"/>
      <c r="F75" s="105"/>
      <c r="G75" s="105"/>
      <c r="H75" s="105"/>
      <c r="I75" s="105"/>
      <c r="J75" s="76" t="e">
        <f>AVERAGE(Tableau10[[#This Row],[CA 2016]:[CA 2020]])</f>
        <v>#DIV/0!</v>
      </c>
      <c r="K75" s="133"/>
      <c r="L75" s="134"/>
      <c r="M75" s="134"/>
      <c r="N75" s="134"/>
      <c r="O75" s="134"/>
      <c r="P75" s="134"/>
      <c r="Q75" s="134"/>
      <c r="R75" s="134"/>
      <c r="S75" s="135"/>
    </row>
    <row r="76" spans="1:19" ht="15.6" x14ac:dyDescent="0.3">
      <c r="A76" s="145"/>
      <c r="B76" s="52" t="s">
        <v>56</v>
      </c>
      <c r="C76" s="52" t="s">
        <v>16</v>
      </c>
      <c r="D76" s="105"/>
      <c r="E76" s="105"/>
      <c r="F76" s="105"/>
      <c r="G76" s="105"/>
      <c r="H76" s="105"/>
      <c r="I76" s="105"/>
      <c r="J76" s="78" t="e">
        <f>AVERAGE(Tableau10[[#This Row],[CA 2016]:[CA 2020]])</f>
        <v>#DIV/0!</v>
      </c>
      <c r="K76" s="117"/>
      <c r="L76" s="103"/>
      <c r="M76" s="103"/>
      <c r="N76" s="103"/>
      <c r="O76" s="103"/>
      <c r="P76" s="103"/>
      <c r="Q76" s="103"/>
      <c r="R76" s="103"/>
      <c r="S76" s="118"/>
    </row>
    <row r="77" spans="1:19" ht="15.6" x14ac:dyDescent="0.3">
      <c r="A77" s="145"/>
      <c r="B77" s="10" t="s">
        <v>172</v>
      </c>
      <c r="C77" s="95" t="s">
        <v>242</v>
      </c>
      <c r="D77" s="105"/>
      <c r="E77" s="105"/>
      <c r="F77" s="105"/>
      <c r="G77" s="105"/>
      <c r="H77" s="105"/>
      <c r="I77" s="105"/>
      <c r="J77" s="76" t="e">
        <f>AVERAGE(Tableau10[[#This Row],[CA 2016]:[CA 2020]])</f>
        <v>#DIV/0!</v>
      </c>
      <c r="K77" s="117"/>
      <c r="L77" s="103"/>
      <c r="M77" s="103"/>
      <c r="N77" s="103"/>
      <c r="O77" s="103"/>
      <c r="P77" s="103"/>
      <c r="Q77" s="103"/>
      <c r="R77" s="103"/>
      <c r="S77" s="118"/>
    </row>
    <row r="78" spans="1:19" ht="15.6" x14ac:dyDescent="0.3">
      <c r="A78" s="145"/>
      <c r="B78" s="10" t="s">
        <v>173</v>
      </c>
      <c r="C78" s="95" t="s">
        <v>243</v>
      </c>
      <c r="D78" s="105"/>
      <c r="E78" s="105"/>
      <c r="F78" s="105"/>
      <c r="G78" s="105"/>
      <c r="H78" s="105"/>
      <c r="I78" s="105"/>
      <c r="J78" s="78" t="e">
        <f>AVERAGE(Tableau10[[#This Row],[CA 2016]:[CA 2020]])</f>
        <v>#DIV/0!</v>
      </c>
      <c r="K78" s="117"/>
      <c r="L78" s="103"/>
      <c r="M78" s="103"/>
      <c r="N78" s="103"/>
      <c r="O78" s="103"/>
      <c r="P78" s="103"/>
      <c r="Q78" s="103"/>
      <c r="R78" s="103"/>
      <c r="S78" s="118"/>
    </row>
    <row r="79" spans="1:19" ht="15.6" x14ac:dyDescent="0.3">
      <c r="A79" s="145"/>
      <c r="B79" s="10" t="s">
        <v>174</v>
      </c>
      <c r="C79" s="95" t="s">
        <v>244</v>
      </c>
      <c r="D79" s="105"/>
      <c r="E79" s="105"/>
      <c r="F79" s="105"/>
      <c r="G79" s="105"/>
      <c r="H79" s="105"/>
      <c r="I79" s="105"/>
      <c r="J79" s="76" t="e">
        <f>AVERAGE(Tableau10[[#This Row],[CA 2016]:[CA 2020]])</f>
        <v>#DIV/0!</v>
      </c>
      <c r="K79" s="122"/>
      <c r="L79" s="123"/>
      <c r="M79" s="123"/>
      <c r="N79" s="123"/>
      <c r="O79" s="123"/>
      <c r="P79" s="123"/>
      <c r="Q79" s="123"/>
      <c r="R79" s="123"/>
      <c r="S79" s="124"/>
    </row>
    <row r="80" spans="1:19" ht="15.6" x14ac:dyDescent="0.3">
      <c r="A80" s="146"/>
      <c r="B80" s="52" t="s">
        <v>57</v>
      </c>
      <c r="C80" s="52" t="s">
        <v>168</v>
      </c>
      <c r="D80" s="105"/>
      <c r="E80" s="105"/>
      <c r="F80" s="105"/>
      <c r="G80" s="105"/>
      <c r="H80" s="105"/>
      <c r="I80" s="105"/>
      <c r="J80" s="78" t="e">
        <f>AVERAGE(Tableau10[[#This Row],[CA 2016]:[CA 2020]])</f>
        <v>#DIV/0!</v>
      </c>
      <c r="K80" s="133"/>
      <c r="L80" s="134"/>
      <c r="M80" s="134"/>
      <c r="N80" s="134"/>
      <c r="O80" s="134"/>
      <c r="P80" s="134"/>
      <c r="Q80" s="134"/>
      <c r="R80" s="134"/>
      <c r="S80" s="135"/>
    </row>
    <row r="81" spans="1:19" ht="15.6" x14ac:dyDescent="0.3">
      <c r="A81" s="145"/>
      <c r="B81" s="10" t="s">
        <v>169</v>
      </c>
      <c r="C81" s="95" t="s">
        <v>245</v>
      </c>
      <c r="D81" s="105"/>
      <c r="E81" s="105"/>
      <c r="F81" s="105"/>
      <c r="G81" s="105"/>
      <c r="H81" s="105"/>
      <c r="I81" s="105"/>
      <c r="J81" s="76" t="e">
        <f>AVERAGE(Tableau10[[#This Row],[CA 2016]:[CA 2020]])</f>
        <v>#DIV/0!</v>
      </c>
      <c r="K81" s="117"/>
      <c r="L81" s="103"/>
      <c r="M81" s="103"/>
      <c r="N81" s="103"/>
      <c r="O81" s="103"/>
      <c r="P81" s="103"/>
      <c r="Q81" s="103"/>
      <c r="R81" s="103"/>
      <c r="S81" s="118"/>
    </row>
    <row r="82" spans="1:19" ht="15.6" x14ac:dyDescent="0.3">
      <c r="A82" s="145"/>
      <c r="B82" s="10" t="s">
        <v>170</v>
      </c>
      <c r="C82" s="95" t="s">
        <v>246</v>
      </c>
      <c r="D82" s="105"/>
      <c r="E82" s="105"/>
      <c r="F82" s="105"/>
      <c r="G82" s="105"/>
      <c r="H82" s="105"/>
      <c r="I82" s="105"/>
      <c r="J82" s="78" t="e">
        <f>AVERAGE(Tableau10[[#This Row],[CA 2016]:[CA 2020]])</f>
        <v>#DIV/0!</v>
      </c>
      <c r="K82" s="117"/>
      <c r="L82" s="103"/>
      <c r="M82" s="103"/>
      <c r="N82" s="103"/>
      <c r="O82" s="103"/>
      <c r="P82" s="103"/>
      <c r="Q82" s="103"/>
      <c r="R82" s="103"/>
      <c r="S82" s="118"/>
    </row>
    <row r="83" spans="1:19" ht="15.6" x14ac:dyDescent="0.3">
      <c r="A83" s="145"/>
      <c r="B83" s="10" t="s">
        <v>171</v>
      </c>
      <c r="C83" s="95" t="s">
        <v>247</v>
      </c>
      <c r="D83" s="105"/>
      <c r="E83" s="105"/>
      <c r="F83" s="105"/>
      <c r="G83" s="105"/>
      <c r="H83" s="105"/>
      <c r="I83" s="105"/>
      <c r="J83" s="76" t="e">
        <f>AVERAGE(Tableau10[[#This Row],[CA 2016]:[CA 2020]])</f>
        <v>#DIV/0!</v>
      </c>
      <c r="K83" s="122"/>
      <c r="L83" s="123"/>
      <c r="M83" s="123"/>
      <c r="N83" s="123"/>
      <c r="O83" s="123"/>
      <c r="P83" s="123"/>
      <c r="Q83" s="123"/>
      <c r="R83" s="123"/>
      <c r="S83" s="124"/>
    </row>
    <row r="84" spans="1:19" ht="15.6" x14ac:dyDescent="0.3">
      <c r="A84" s="145"/>
      <c r="B84" s="52" t="s">
        <v>58</v>
      </c>
      <c r="C84" s="53" t="s">
        <v>267</v>
      </c>
      <c r="D84" s="105"/>
      <c r="E84" s="105"/>
      <c r="F84" s="105"/>
      <c r="G84" s="105"/>
      <c r="H84" s="105"/>
      <c r="I84" s="105"/>
      <c r="J84" s="78" t="e">
        <f>AVERAGE(Tableau10[[#This Row],[CA 2016]:[CA 2020]])</f>
        <v>#DIV/0!</v>
      </c>
      <c r="K84" s="133"/>
      <c r="L84" s="134"/>
      <c r="M84" s="134"/>
      <c r="N84" s="134"/>
      <c r="O84" s="134"/>
      <c r="P84" s="134"/>
      <c r="Q84" s="134"/>
      <c r="R84" s="134"/>
      <c r="S84" s="135"/>
    </row>
    <row r="85" spans="1:19" ht="15.6" x14ac:dyDescent="0.3">
      <c r="A85" s="145"/>
      <c r="B85" s="10" t="s">
        <v>175</v>
      </c>
      <c r="C85" s="95" t="s">
        <v>248</v>
      </c>
      <c r="D85" s="105"/>
      <c r="E85" s="105"/>
      <c r="F85" s="105"/>
      <c r="G85" s="105"/>
      <c r="H85" s="105"/>
      <c r="I85" s="105"/>
      <c r="J85" s="76" t="e">
        <f>AVERAGE(Tableau10[[#This Row],[CA 2016]:[CA 2020]])</f>
        <v>#DIV/0!</v>
      </c>
      <c r="K85" s="117"/>
      <c r="L85" s="103"/>
      <c r="M85" s="103"/>
      <c r="N85" s="103"/>
      <c r="O85" s="103"/>
      <c r="P85" s="103"/>
      <c r="Q85" s="103"/>
      <c r="R85" s="103"/>
      <c r="S85" s="118"/>
    </row>
    <row r="86" spans="1:19" ht="15.6" x14ac:dyDescent="0.3">
      <c r="A86" s="145"/>
      <c r="B86" s="10" t="s">
        <v>176</v>
      </c>
      <c r="C86" s="95" t="s">
        <v>249</v>
      </c>
      <c r="D86" s="105"/>
      <c r="E86" s="105"/>
      <c r="F86" s="105"/>
      <c r="G86" s="105"/>
      <c r="H86" s="105"/>
      <c r="I86" s="105"/>
      <c r="J86" s="78" t="e">
        <f>AVERAGE(Tableau10[[#This Row],[CA 2016]:[CA 2020]])</f>
        <v>#DIV/0!</v>
      </c>
      <c r="K86" s="117"/>
      <c r="L86" s="103"/>
      <c r="M86" s="103"/>
      <c r="N86" s="103"/>
      <c r="O86" s="103"/>
      <c r="P86" s="103"/>
      <c r="Q86" s="103"/>
      <c r="R86" s="103"/>
      <c r="S86" s="118"/>
    </row>
    <row r="87" spans="1:19" ht="15.6" x14ac:dyDescent="0.3">
      <c r="A87" s="145"/>
      <c r="B87" s="10" t="s">
        <v>177</v>
      </c>
      <c r="C87" s="95" t="s">
        <v>250</v>
      </c>
      <c r="D87" s="105"/>
      <c r="E87" s="105"/>
      <c r="F87" s="105"/>
      <c r="G87" s="105"/>
      <c r="H87" s="105"/>
      <c r="I87" s="105"/>
      <c r="J87" s="76" t="e">
        <f>AVERAGE(Tableau10[[#This Row],[CA 2016]:[CA 2020]])</f>
        <v>#DIV/0!</v>
      </c>
      <c r="K87" s="122"/>
      <c r="L87" s="123"/>
      <c r="M87" s="123"/>
      <c r="N87" s="123"/>
      <c r="O87" s="123"/>
      <c r="P87" s="123"/>
      <c r="Q87" s="123"/>
      <c r="R87" s="123"/>
      <c r="S87" s="124"/>
    </row>
    <row r="88" spans="1:19" ht="15.6" x14ac:dyDescent="0.3">
      <c r="A88" s="146"/>
      <c r="B88" s="52" t="s">
        <v>59</v>
      </c>
      <c r="C88" s="52" t="s">
        <v>178</v>
      </c>
      <c r="D88" s="105"/>
      <c r="E88" s="105"/>
      <c r="F88" s="105"/>
      <c r="G88" s="105"/>
      <c r="H88" s="105"/>
      <c r="I88" s="105"/>
      <c r="J88" s="78" t="e">
        <f>AVERAGE(Tableau10[[#This Row],[CA 2016]:[CA 2020]])</f>
        <v>#DIV/0!</v>
      </c>
      <c r="K88" s="133"/>
      <c r="L88" s="134"/>
      <c r="M88" s="134"/>
      <c r="N88" s="134"/>
      <c r="O88" s="134"/>
      <c r="P88" s="134"/>
      <c r="Q88" s="134"/>
      <c r="R88" s="134"/>
      <c r="S88" s="135"/>
    </row>
    <row r="89" spans="1:19" ht="15.6" x14ac:dyDescent="0.3">
      <c r="A89" s="145"/>
      <c r="B89" s="10" t="s">
        <v>179</v>
      </c>
      <c r="C89" s="95" t="s">
        <v>251</v>
      </c>
      <c r="D89" s="105"/>
      <c r="E89" s="105"/>
      <c r="F89" s="105"/>
      <c r="G89" s="105"/>
      <c r="H89" s="105"/>
      <c r="I89" s="105"/>
      <c r="J89" s="76" t="e">
        <f>AVERAGE(Tableau10[[#This Row],[CA 2016]:[CA 2020]])</f>
        <v>#DIV/0!</v>
      </c>
      <c r="K89" s="117"/>
      <c r="L89" s="103"/>
      <c r="M89" s="103"/>
      <c r="N89" s="103"/>
      <c r="O89" s="103"/>
      <c r="P89" s="103"/>
      <c r="Q89" s="103"/>
      <c r="R89" s="103"/>
      <c r="S89" s="118"/>
    </row>
    <row r="90" spans="1:19" ht="15.6" x14ac:dyDescent="0.3">
      <c r="A90" s="145"/>
      <c r="B90" s="10" t="s">
        <v>180</v>
      </c>
      <c r="C90" s="95" t="s">
        <v>252</v>
      </c>
      <c r="D90" s="105"/>
      <c r="E90" s="105"/>
      <c r="F90" s="105"/>
      <c r="G90" s="105"/>
      <c r="H90" s="105"/>
      <c r="I90" s="105"/>
      <c r="J90" s="78" t="e">
        <f>AVERAGE(Tableau10[[#This Row],[CA 2016]:[CA 2020]])</f>
        <v>#DIV/0!</v>
      </c>
      <c r="K90" s="117"/>
      <c r="L90" s="103"/>
      <c r="M90" s="103"/>
      <c r="N90" s="103"/>
      <c r="O90" s="103"/>
      <c r="P90" s="103"/>
      <c r="Q90" s="103"/>
      <c r="R90" s="103"/>
      <c r="S90" s="118"/>
    </row>
    <row r="91" spans="1:19" ht="15.6" x14ac:dyDescent="0.3">
      <c r="A91" s="145"/>
      <c r="B91" s="10" t="s">
        <v>181</v>
      </c>
      <c r="C91" s="95" t="s">
        <v>253</v>
      </c>
      <c r="D91" s="105"/>
      <c r="E91" s="105"/>
      <c r="F91" s="105"/>
      <c r="G91" s="105"/>
      <c r="H91" s="105"/>
      <c r="I91" s="105"/>
      <c r="J91" s="76" t="e">
        <f>AVERAGE(Tableau10[[#This Row],[CA 2016]:[CA 2020]])</f>
        <v>#DIV/0!</v>
      </c>
      <c r="K91" s="122"/>
      <c r="L91" s="123"/>
      <c r="M91" s="123"/>
      <c r="N91" s="123"/>
      <c r="O91" s="123"/>
      <c r="P91" s="123"/>
      <c r="Q91" s="123"/>
      <c r="R91" s="123"/>
      <c r="S91" s="124"/>
    </row>
    <row r="92" spans="1:19" ht="15.6" x14ac:dyDescent="0.3">
      <c r="A92" s="145"/>
      <c r="B92" s="52" t="s">
        <v>60</v>
      </c>
      <c r="C92" s="52" t="s">
        <v>1</v>
      </c>
      <c r="D92" s="105"/>
      <c r="E92" s="105"/>
      <c r="F92" s="105"/>
      <c r="G92" s="105"/>
      <c r="H92" s="105"/>
      <c r="I92" s="105"/>
      <c r="J92" s="78" t="e">
        <f>AVERAGE(Tableau10[[#This Row],[CA 2016]:[CA 2020]])</f>
        <v>#DIV/0!</v>
      </c>
      <c r="K92" s="133"/>
      <c r="L92" s="134"/>
      <c r="M92" s="134"/>
      <c r="N92" s="134"/>
      <c r="O92" s="134"/>
      <c r="P92" s="134"/>
      <c r="Q92" s="134"/>
      <c r="R92" s="134"/>
      <c r="S92" s="135"/>
    </row>
    <row r="93" spans="1:19" ht="15.6" x14ac:dyDescent="0.3">
      <c r="A93" s="145"/>
      <c r="B93" s="10" t="s">
        <v>182</v>
      </c>
      <c r="C93" s="95" t="s">
        <v>254</v>
      </c>
      <c r="D93" s="105"/>
      <c r="E93" s="105"/>
      <c r="F93" s="105"/>
      <c r="G93" s="105"/>
      <c r="H93" s="105"/>
      <c r="I93" s="105"/>
      <c r="J93" s="76" t="e">
        <f>AVERAGE(Tableau10[[#This Row],[CA 2016]:[CA 2020]])</f>
        <v>#DIV/0!</v>
      </c>
      <c r="K93" s="117"/>
      <c r="L93" s="103"/>
      <c r="M93" s="103"/>
      <c r="N93" s="103"/>
      <c r="O93" s="103"/>
      <c r="P93" s="103"/>
      <c r="Q93" s="103"/>
      <c r="R93" s="103"/>
      <c r="S93" s="118"/>
    </row>
    <row r="94" spans="1:19" ht="15.6" x14ac:dyDescent="0.3">
      <c r="A94" s="145"/>
      <c r="B94" s="10" t="s">
        <v>183</v>
      </c>
      <c r="C94" s="95" t="s">
        <v>255</v>
      </c>
      <c r="D94" s="105"/>
      <c r="E94" s="105"/>
      <c r="F94" s="105"/>
      <c r="G94" s="105"/>
      <c r="H94" s="105"/>
      <c r="I94" s="105"/>
      <c r="J94" s="78" t="e">
        <f>AVERAGE(Tableau10[[#This Row],[CA 2016]:[CA 2020]])</f>
        <v>#DIV/0!</v>
      </c>
      <c r="K94" s="117"/>
      <c r="L94" s="103"/>
      <c r="M94" s="103"/>
      <c r="N94" s="103"/>
      <c r="O94" s="103"/>
      <c r="P94" s="103"/>
      <c r="Q94" s="103"/>
      <c r="R94" s="103"/>
      <c r="S94" s="118"/>
    </row>
    <row r="95" spans="1:19" ht="15.6" x14ac:dyDescent="0.3">
      <c r="A95" s="145"/>
      <c r="B95" s="10" t="s">
        <v>184</v>
      </c>
      <c r="C95" s="95" t="s">
        <v>256</v>
      </c>
      <c r="D95" s="105"/>
      <c r="E95" s="105"/>
      <c r="F95" s="105"/>
      <c r="G95" s="105"/>
      <c r="H95" s="105"/>
      <c r="I95" s="105"/>
      <c r="J95" s="76" t="e">
        <f>AVERAGE(Tableau10[[#This Row],[CA 2016]:[CA 2020]])</f>
        <v>#DIV/0!</v>
      </c>
      <c r="K95" s="122"/>
      <c r="L95" s="123"/>
      <c r="M95" s="123"/>
      <c r="N95" s="123"/>
      <c r="O95" s="123"/>
      <c r="P95" s="123"/>
      <c r="Q95" s="123"/>
      <c r="R95" s="123"/>
      <c r="S95" s="124"/>
    </row>
    <row r="96" spans="1:19" ht="15.6" x14ac:dyDescent="0.3">
      <c r="A96" s="145"/>
      <c r="B96" s="52" t="s">
        <v>61</v>
      </c>
      <c r="C96" s="52" t="s">
        <v>185</v>
      </c>
      <c r="D96" s="105"/>
      <c r="E96" s="105"/>
      <c r="F96" s="105"/>
      <c r="G96" s="105"/>
      <c r="H96" s="105"/>
      <c r="I96" s="105"/>
      <c r="J96" s="78" t="e">
        <f>AVERAGE(Tableau10[[#This Row],[CA 2016]:[CA 2020]])</f>
        <v>#DIV/0!</v>
      </c>
      <c r="K96" s="133"/>
      <c r="L96" s="134"/>
      <c r="M96" s="134"/>
      <c r="N96" s="134"/>
      <c r="O96" s="134"/>
      <c r="P96" s="134"/>
      <c r="Q96" s="134"/>
      <c r="R96" s="134"/>
      <c r="S96" s="135"/>
    </row>
    <row r="97" spans="1:24" ht="15.6" x14ac:dyDescent="0.3">
      <c r="A97" s="145"/>
      <c r="B97" s="10" t="s">
        <v>186</v>
      </c>
      <c r="C97" s="95" t="s">
        <v>257</v>
      </c>
      <c r="D97" s="105"/>
      <c r="E97" s="105"/>
      <c r="F97" s="105"/>
      <c r="G97" s="105"/>
      <c r="H97" s="105"/>
      <c r="I97" s="105"/>
      <c r="J97" s="76" t="e">
        <f>AVERAGE(Tableau10[[#This Row],[CA 2016]:[CA 2020]])</f>
        <v>#DIV/0!</v>
      </c>
      <c r="K97" s="117"/>
      <c r="L97" s="103"/>
      <c r="M97" s="103"/>
      <c r="N97" s="103"/>
      <c r="O97" s="103"/>
      <c r="P97" s="103"/>
      <c r="Q97" s="103"/>
      <c r="R97" s="103"/>
      <c r="S97" s="118"/>
    </row>
    <row r="98" spans="1:24" ht="15.6" x14ac:dyDescent="0.3">
      <c r="A98" s="145"/>
      <c r="B98" s="10" t="s">
        <v>187</v>
      </c>
      <c r="C98" s="95" t="s">
        <v>258</v>
      </c>
      <c r="D98" s="105"/>
      <c r="E98" s="105"/>
      <c r="F98" s="105"/>
      <c r="G98" s="105"/>
      <c r="H98" s="105"/>
      <c r="I98" s="105"/>
      <c r="J98" s="78" t="e">
        <f>AVERAGE(Tableau10[[#This Row],[CA 2016]:[CA 2020]])</f>
        <v>#DIV/0!</v>
      </c>
      <c r="K98" s="117"/>
      <c r="L98" s="103"/>
      <c r="M98" s="103"/>
      <c r="N98" s="103"/>
      <c r="O98" s="103"/>
      <c r="P98" s="103"/>
      <c r="Q98" s="103"/>
      <c r="R98" s="103"/>
      <c r="S98" s="118"/>
    </row>
    <row r="99" spans="1:24" ht="15.6" x14ac:dyDescent="0.3">
      <c r="A99" s="145"/>
      <c r="B99" s="10" t="s">
        <v>188</v>
      </c>
      <c r="C99" s="95" t="s">
        <v>259</v>
      </c>
      <c r="D99" s="105"/>
      <c r="E99" s="105"/>
      <c r="F99" s="105"/>
      <c r="G99" s="105"/>
      <c r="H99" s="105"/>
      <c r="I99" s="105"/>
      <c r="J99" s="76" t="e">
        <f>AVERAGE(Tableau10[[#This Row],[CA 2016]:[CA 2020]])</f>
        <v>#DIV/0!</v>
      </c>
      <c r="K99" s="122"/>
      <c r="L99" s="123"/>
      <c r="M99" s="123"/>
      <c r="N99" s="123"/>
      <c r="O99" s="123"/>
      <c r="P99" s="123"/>
      <c r="Q99" s="123"/>
      <c r="R99" s="123"/>
      <c r="S99" s="124"/>
    </row>
    <row r="100" spans="1:24" ht="15.6" x14ac:dyDescent="0.3">
      <c r="A100" s="145"/>
      <c r="B100" s="52" t="s">
        <v>86</v>
      </c>
      <c r="C100" s="52" t="s">
        <v>20</v>
      </c>
      <c r="D100" s="105"/>
      <c r="E100" s="105"/>
      <c r="F100" s="105"/>
      <c r="G100" s="105"/>
      <c r="H100" s="105"/>
      <c r="I100" s="105"/>
      <c r="J100" s="78" t="e">
        <f>AVERAGE(Tableau10[[#This Row],[CA 2016]:[CA 2020]])</f>
        <v>#DIV/0!</v>
      </c>
      <c r="K100" s="117"/>
      <c r="L100" s="103"/>
      <c r="M100" s="103"/>
      <c r="N100" s="103"/>
      <c r="O100" s="103"/>
      <c r="P100" s="103"/>
      <c r="Q100" s="103"/>
      <c r="R100" s="103"/>
      <c r="S100" s="118"/>
    </row>
    <row r="101" spans="1:24" ht="15.6" x14ac:dyDescent="0.3">
      <c r="A101" s="145"/>
      <c r="B101" s="10" t="s">
        <v>189</v>
      </c>
      <c r="C101" s="95" t="s">
        <v>260</v>
      </c>
      <c r="D101" s="105"/>
      <c r="E101" s="105"/>
      <c r="F101" s="105"/>
      <c r="G101" s="105"/>
      <c r="H101" s="105"/>
      <c r="I101" s="105"/>
      <c r="J101" s="76" t="e">
        <f>AVERAGE(Tableau10[[#This Row],[CA 2016]:[CA 2020]])</f>
        <v>#DIV/0!</v>
      </c>
      <c r="K101" s="117"/>
      <c r="L101" s="103"/>
      <c r="M101" s="103"/>
      <c r="N101" s="103"/>
      <c r="O101" s="103"/>
      <c r="P101" s="103"/>
      <c r="Q101" s="103"/>
      <c r="R101" s="103"/>
      <c r="S101" s="118"/>
      <c r="X101" s="3" t="s">
        <v>216</v>
      </c>
    </row>
    <row r="102" spans="1:24" ht="15.6" x14ac:dyDescent="0.3">
      <c r="A102" s="145"/>
      <c r="B102" s="10" t="s">
        <v>190</v>
      </c>
      <c r="C102" s="95" t="s">
        <v>261</v>
      </c>
      <c r="D102" s="105"/>
      <c r="E102" s="105"/>
      <c r="F102" s="105"/>
      <c r="G102" s="105"/>
      <c r="H102" s="105"/>
      <c r="I102" s="105"/>
      <c r="J102" s="78" t="e">
        <f>AVERAGE(Tableau10[[#This Row],[CA 2016]:[CA 2020]])</f>
        <v>#DIV/0!</v>
      </c>
      <c r="K102" s="117"/>
      <c r="L102" s="103"/>
      <c r="M102" s="103"/>
      <c r="N102" s="103"/>
      <c r="O102" s="103"/>
      <c r="P102" s="103"/>
      <c r="Q102" s="103"/>
      <c r="R102" s="103"/>
      <c r="S102" s="118"/>
    </row>
    <row r="103" spans="1:24" ht="15.6" x14ac:dyDescent="0.3">
      <c r="A103" s="145"/>
      <c r="B103" s="10" t="s">
        <v>191</v>
      </c>
      <c r="C103" s="95" t="s">
        <v>262</v>
      </c>
      <c r="D103" s="105"/>
      <c r="E103" s="105"/>
      <c r="F103" s="105"/>
      <c r="G103" s="105"/>
      <c r="H103" s="105"/>
      <c r="I103" s="105"/>
      <c r="J103" s="76" t="e">
        <f>AVERAGE(Tableau10[[#This Row],[CA 2016]:[CA 2020]])</f>
        <v>#DIV/0!</v>
      </c>
      <c r="K103" s="122"/>
      <c r="L103" s="123"/>
      <c r="M103" s="123"/>
      <c r="N103" s="123"/>
      <c r="O103" s="123"/>
      <c r="P103" s="123"/>
      <c r="Q103" s="123"/>
      <c r="R103" s="123"/>
      <c r="S103" s="124"/>
    </row>
    <row r="104" spans="1:24" ht="15.6" x14ac:dyDescent="0.3">
      <c r="B104" s="10"/>
      <c r="C104" s="10"/>
      <c r="D104" s="10"/>
      <c r="E104" s="10"/>
      <c r="F104" s="10"/>
      <c r="G104" s="54"/>
    </row>
    <row r="105" spans="1:24" s="55" customFormat="1" x14ac:dyDescent="0.3">
      <c r="C105" s="56"/>
    </row>
    <row r="106" spans="1:24" s="4" customFormat="1" ht="18" x14ac:dyDescent="0.35">
      <c r="B106" s="57" t="s">
        <v>73</v>
      </c>
      <c r="C106" s="16" t="s">
        <v>192</v>
      </c>
      <c r="D106" s="17" t="s">
        <v>95</v>
      </c>
      <c r="E106" s="17" t="s">
        <v>96</v>
      </c>
      <c r="F106" s="17" t="s">
        <v>112</v>
      </c>
      <c r="G106" s="17" t="s">
        <v>264</v>
      </c>
      <c r="H106" s="17" t="s">
        <v>265</v>
      </c>
      <c r="I106" s="17" t="s">
        <v>289</v>
      </c>
      <c r="J106" s="18" t="s">
        <v>92</v>
      </c>
    </row>
    <row r="107" spans="1:24" ht="15.6" x14ac:dyDescent="0.3">
      <c r="B107" s="59" t="s">
        <v>74</v>
      </c>
      <c r="C107" s="21" t="s">
        <v>122</v>
      </c>
      <c r="D107" s="70"/>
      <c r="E107" s="70"/>
      <c r="F107" s="63"/>
      <c r="G107" s="70"/>
      <c r="H107" s="70"/>
      <c r="I107" s="70"/>
      <c r="J107" s="70"/>
    </row>
    <row r="108" spans="1:24" ht="15.6" x14ac:dyDescent="0.3">
      <c r="B108" s="19" t="s">
        <v>130</v>
      </c>
      <c r="C108" s="42" t="s">
        <v>270</v>
      </c>
      <c r="D108" s="70">
        <f>D61-D68</f>
        <v>0</v>
      </c>
      <c r="E108" s="70">
        <f t="shared" ref="E108:I108" si="3">E61-E68</f>
        <v>0</v>
      </c>
      <c r="F108" s="70">
        <f t="shared" si="3"/>
        <v>0</v>
      </c>
      <c r="G108" s="70">
        <f t="shared" si="3"/>
        <v>0</v>
      </c>
      <c r="H108" s="70">
        <f t="shared" si="3"/>
        <v>0</v>
      </c>
      <c r="I108" s="70">
        <f t="shared" si="3"/>
        <v>0</v>
      </c>
      <c r="J108" s="70">
        <f>AVERAGE(Tableau1[[#This Row],[CA 2016]:[CA 2020]])</f>
        <v>0</v>
      </c>
    </row>
    <row r="109" spans="1:24" ht="16.2" thickBot="1" x14ac:dyDescent="0.35">
      <c r="B109" s="42" t="s">
        <v>131</v>
      </c>
      <c r="C109" s="25" t="s">
        <v>120</v>
      </c>
      <c r="D109" s="70">
        <f t="shared" ref="D109:I109" si="4">D58-D61</f>
        <v>0</v>
      </c>
      <c r="E109" s="70">
        <f t="shared" si="4"/>
        <v>0</v>
      </c>
      <c r="F109" s="81">
        <f t="shared" si="4"/>
        <v>0</v>
      </c>
      <c r="G109" s="70">
        <f t="shared" si="4"/>
        <v>0</v>
      </c>
      <c r="H109" s="70">
        <f t="shared" si="4"/>
        <v>0</v>
      </c>
      <c r="I109" s="70">
        <f t="shared" si="4"/>
        <v>0</v>
      </c>
      <c r="J109" s="70">
        <f>AVERAGE(Tableau1[[#This Row],[CA 2016]:[CA 2020]])</f>
        <v>0</v>
      </c>
    </row>
    <row r="110" spans="1:24" ht="16.2" thickTop="1" x14ac:dyDescent="0.3">
      <c r="B110" s="39" t="s">
        <v>75</v>
      </c>
      <c r="C110" s="39" t="s">
        <v>123</v>
      </c>
      <c r="D110" s="40"/>
      <c r="E110" s="40"/>
      <c r="F110" s="82"/>
      <c r="G110" s="40"/>
      <c r="H110" s="40"/>
      <c r="I110" s="40"/>
      <c r="J110" s="40"/>
    </row>
    <row r="111" spans="1:24" ht="15.6" x14ac:dyDescent="0.3">
      <c r="B111" s="30" t="s">
        <v>132</v>
      </c>
      <c r="C111" s="30" t="s">
        <v>271</v>
      </c>
      <c r="D111" s="41">
        <f>D43-D44</f>
        <v>0</v>
      </c>
      <c r="E111" s="41">
        <f t="shared" ref="E111:I111" si="5">E43-E44</f>
        <v>0</v>
      </c>
      <c r="F111" s="41">
        <f t="shared" si="5"/>
        <v>0</v>
      </c>
      <c r="G111" s="41">
        <f t="shared" si="5"/>
        <v>0</v>
      </c>
      <c r="H111" s="41">
        <f t="shared" si="5"/>
        <v>0</v>
      </c>
      <c r="I111" s="41">
        <f t="shared" si="5"/>
        <v>0</v>
      </c>
      <c r="J111" s="41">
        <f>AVERAGE(Tableau1[[#This Row],[CA 2016]:[CA 2020]])</f>
        <v>0</v>
      </c>
    </row>
    <row r="112" spans="1:24" ht="16.2" thickBot="1" x14ac:dyDescent="0.35">
      <c r="B112" s="35" t="s">
        <v>133</v>
      </c>
      <c r="C112" s="43" t="s">
        <v>119</v>
      </c>
      <c r="D112" s="44">
        <f t="shared" ref="D112:I112" si="6">D39-D111</f>
        <v>0</v>
      </c>
      <c r="E112" s="45">
        <f t="shared" si="6"/>
        <v>0</v>
      </c>
      <c r="F112" s="44">
        <f t="shared" si="6"/>
        <v>0</v>
      </c>
      <c r="G112" s="44">
        <f t="shared" si="6"/>
        <v>0</v>
      </c>
      <c r="H112" s="44">
        <f t="shared" si="6"/>
        <v>0</v>
      </c>
      <c r="I112" s="44">
        <f t="shared" si="6"/>
        <v>0</v>
      </c>
      <c r="J112" s="41">
        <f>AVERAGE(Tableau1[[#This Row],[CA 2016]:[CA 2020]])</f>
        <v>0</v>
      </c>
    </row>
    <row r="113" spans="2:15" ht="16.2" thickTop="1" x14ac:dyDescent="0.3">
      <c r="B113" s="31" t="s">
        <v>76</v>
      </c>
      <c r="C113" s="33" t="s">
        <v>124</v>
      </c>
      <c r="D113" s="34"/>
      <c r="E113" s="66"/>
      <c r="F113" s="34"/>
      <c r="G113" s="34"/>
      <c r="H113" s="34"/>
      <c r="I113" s="34"/>
      <c r="J113" s="34"/>
    </row>
    <row r="114" spans="2:15" ht="15.6" x14ac:dyDescent="0.3">
      <c r="B114" s="19" t="s">
        <v>134</v>
      </c>
      <c r="C114" s="19" t="s">
        <v>272</v>
      </c>
      <c r="D114" s="63">
        <f>D108</f>
        <v>0</v>
      </c>
      <c r="E114" s="63">
        <f t="shared" ref="E114:I114" si="7">E108</f>
        <v>0</v>
      </c>
      <c r="F114" s="63">
        <f t="shared" si="7"/>
        <v>0</v>
      </c>
      <c r="G114" s="63">
        <f t="shared" si="7"/>
        <v>0</v>
      </c>
      <c r="H114" s="63">
        <f t="shared" si="7"/>
        <v>0</v>
      </c>
      <c r="I114" s="63">
        <f t="shared" si="7"/>
        <v>0</v>
      </c>
      <c r="J114" s="63">
        <f>AVERAGE(Tableau1[[#This Row],[CA 2016]:[CA 2020]])</f>
        <v>0</v>
      </c>
    </row>
    <row r="115" spans="2:15" ht="16.2" thickBot="1" x14ac:dyDescent="0.35">
      <c r="B115" s="25" t="s">
        <v>135</v>
      </c>
      <c r="C115" s="32" t="s">
        <v>273</v>
      </c>
      <c r="D115" s="70">
        <f>D111</f>
        <v>0</v>
      </c>
      <c r="E115" s="70">
        <f t="shared" ref="E115:I115" si="8">E111</f>
        <v>0</v>
      </c>
      <c r="F115" s="70">
        <f t="shared" si="8"/>
        <v>0</v>
      </c>
      <c r="G115" s="70">
        <f t="shared" si="8"/>
        <v>0</v>
      </c>
      <c r="H115" s="70">
        <f t="shared" si="8"/>
        <v>0</v>
      </c>
      <c r="I115" s="70">
        <f t="shared" si="8"/>
        <v>0</v>
      </c>
      <c r="J115" s="63">
        <f>AVERAGE(Tableau1[[#This Row],[CA 2016]:[CA 2020]])</f>
        <v>0</v>
      </c>
    </row>
    <row r="116" spans="2:15" ht="16.2" thickTop="1" x14ac:dyDescent="0.3">
      <c r="B116" s="39" t="s">
        <v>77</v>
      </c>
      <c r="C116" s="38" t="s">
        <v>125</v>
      </c>
      <c r="D116" s="40"/>
      <c r="E116" s="40"/>
      <c r="F116" s="40"/>
      <c r="G116" s="40"/>
      <c r="H116" s="40"/>
      <c r="I116" s="40"/>
      <c r="J116" s="40"/>
      <c r="N116" s="55"/>
    </row>
    <row r="117" spans="2:15" s="24" customFormat="1" ht="15.6" x14ac:dyDescent="0.3">
      <c r="B117" s="30" t="s">
        <v>136</v>
      </c>
      <c r="C117" s="30" t="s">
        <v>64</v>
      </c>
      <c r="D117" s="41">
        <f>D44</f>
        <v>0</v>
      </c>
      <c r="E117" s="41">
        <f t="shared" ref="E117:I117" si="9">E44</f>
        <v>0</v>
      </c>
      <c r="F117" s="41">
        <f t="shared" si="9"/>
        <v>0</v>
      </c>
      <c r="G117" s="41">
        <f t="shared" si="9"/>
        <v>0</v>
      </c>
      <c r="H117" s="41">
        <f t="shared" si="9"/>
        <v>0</v>
      </c>
      <c r="I117" s="41">
        <f t="shared" si="9"/>
        <v>0</v>
      </c>
      <c r="J117" s="41">
        <f>AVERAGE(Tableau1[[#This Row],[CA 2016]:[CA 2020]])</f>
        <v>0</v>
      </c>
    </row>
    <row r="118" spans="2:15" ht="15.6" x14ac:dyDescent="0.3">
      <c r="B118" s="30" t="s">
        <v>137</v>
      </c>
      <c r="C118" s="30" t="s">
        <v>14</v>
      </c>
      <c r="D118" s="41">
        <f t="shared" ref="D118:I118" si="10">D48</f>
        <v>0</v>
      </c>
      <c r="E118" s="41">
        <f t="shared" si="10"/>
        <v>0</v>
      </c>
      <c r="F118" s="41">
        <f t="shared" si="10"/>
        <v>0</v>
      </c>
      <c r="G118" s="41">
        <f t="shared" si="10"/>
        <v>0</v>
      </c>
      <c r="H118" s="41">
        <f t="shared" si="10"/>
        <v>0</v>
      </c>
      <c r="I118" s="41">
        <f t="shared" si="10"/>
        <v>0</v>
      </c>
      <c r="J118" s="41">
        <f>AVERAGE(Tableau1[[#This Row],[CA 2016]:[CA 2020]])</f>
        <v>0</v>
      </c>
      <c r="M118" s="55"/>
    </row>
    <row r="119" spans="2:15" ht="15.6" x14ac:dyDescent="0.3">
      <c r="B119" s="30" t="s">
        <v>138</v>
      </c>
      <c r="C119" s="30" t="s">
        <v>65</v>
      </c>
      <c r="D119" s="41">
        <f t="shared" ref="D119:I119" si="11">D50</f>
        <v>0</v>
      </c>
      <c r="E119" s="41">
        <f t="shared" si="11"/>
        <v>0</v>
      </c>
      <c r="F119" s="41">
        <f t="shared" si="11"/>
        <v>0</v>
      </c>
      <c r="G119" s="41">
        <f t="shared" si="11"/>
        <v>0</v>
      </c>
      <c r="H119" s="41">
        <f t="shared" si="11"/>
        <v>0</v>
      </c>
      <c r="I119" s="41">
        <f t="shared" si="11"/>
        <v>0</v>
      </c>
      <c r="J119" s="41">
        <f>AVERAGE(Tableau1[[#This Row],[CA 2016]:[CA 2020]])</f>
        <v>0</v>
      </c>
    </row>
    <row r="120" spans="2:15" ht="16.2" thickBot="1" x14ac:dyDescent="0.35">
      <c r="B120" s="29" t="s">
        <v>139</v>
      </c>
      <c r="C120" s="29" t="s">
        <v>66</v>
      </c>
      <c r="D120" s="46">
        <f t="shared" ref="D120:I120" si="12">D54</f>
        <v>0</v>
      </c>
      <c r="E120" s="46">
        <f t="shared" si="12"/>
        <v>0</v>
      </c>
      <c r="F120" s="46">
        <f t="shared" si="12"/>
        <v>0</v>
      </c>
      <c r="G120" s="46">
        <f t="shared" si="12"/>
        <v>0</v>
      </c>
      <c r="H120" s="46">
        <f t="shared" si="12"/>
        <v>0</v>
      </c>
      <c r="I120" s="50">
        <f t="shared" si="12"/>
        <v>0</v>
      </c>
      <c r="J120" s="50">
        <f>AVERAGE(Tableau1[[#This Row],[CA 2016]:[CA 2020]])</f>
        <v>0</v>
      </c>
      <c r="N120" s="55"/>
    </row>
    <row r="121" spans="2:15" ht="16.2" thickTop="1" x14ac:dyDescent="0.3">
      <c r="B121" s="33" t="s">
        <v>78</v>
      </c>
      <c r="C121" s="33" t="s">
        <v>126</v>
      </c>
      <c r="D121" s="34"/>
      <c r="E121" s="34"/>
      <c r="F121" s="34"/>
      <c r="G121" s="34"/>
      <c r="H121" s="34"/>
      <c r="I121" s="66"/>
      <c r="J121" s="66"/>
      <c r="N121" s="55"/>
    </row>
    <row r="122" spans="2:15" ht="15.6" x14ac:dyDescent="0.3">
      <c r="B122" s="19" t="s">
        <v>140</v>
      </c>
      <c r="C122" s="19" t="s">
        <v>3</v>
      </c>
      <c r="D122" s="136" t="e">
        <f t="shared" ref="D122:I122" si="13">D62/D133</f>
        <v>#DIV/0!</v>
      </c>
      <c r="E122" s="136" t="e">
        <f t="shared" si="13"/>
        <v>#DIV/0!</v>
      </c>
      <c r="F122" s="136" t="e">
        <f t="shared" si="13"/>
        <v>#DIV/0!</v>
      </c>
      <c r="G122" s="136" t="e">
        <f t="shared" si="13"/>
        <v>#DIV/0!</v>
      </c>
      <c r="H122" s="136" t="e">
        <f t="shared" si="13"/>
        <v>#DIV/0!</v>
      </c>
      <c r="I122" s="136" t="e">
        <f t="shared" si="13"/>
        <v>#DIV/0!</v>
      </c>
      <c r="J122" s="63" t="e">
        <f>AVERAGE(Tableau1[[#This Row],[CA 2016]:[CA 2020]])</f>
        <v>#DIV/0!</v>
      </c>
    </row>
    <row r="123" spans="2:15" ht="15.6" x14ac:dyDescent="0.3">
      <c r="B123" s="19" t="s">
        <v>141</v>
      </c>
      <c r="C123" s="19" t="s">
        <v>2</v>
      </c>
      <c r="D123" s="136" t="e">
        <f t="shared" ref="D123:I123" si="14">D63/D133</f>
        <v>#DIV/0!</v>
      </c>
      <c r="E123" s="136" t="e">
        <f t="shared" si="14"/>
        <v>#DIV/0!</v>
      </c>
      <c r="F123" s="136" t="e">
        <f t="shared" si="14"/>
        <v>#DIV/0!</v>
      </c>
      <c r="G123" s="136" t="e">
        <f t="shared" si="14"/>
        <v>#DIV/0!</v>
      </c>
      <c r="H123" s="136" t="e">
        <f t="shared" si="14"/>
        <v>#DIV/0!</v>
      </c>
      <c r="I123" s="136" t="e">
        <f t="shared" si="14"/>
        <v>#DIV/0!</v>
      </c>
      <c r="J123" s="63" t="e">
        <f>AVERAGE(Tableau1[[#This Row],[CA 2016]:[CA 2020]])</f>
        <v>#DIV/0!</v>
      </c>
    </row>
    <row r="124" spans="2:15" ht="15.6" x14ac:dyDescent="0.3">
      <c r="B124" s="19" t="s">
        <v>142</v>
      </c>
      <c r="C124" s="19" t="s">
        <v>17</v>
      </c>
      <c r="D124" s="136" t="e">
        <f t="shared" ref="D124:I124" si="15">D68/D133</f>
        <v>#DIV/0!</v>
      </c>
      <c r="E124" s="136" t="e">
        <f t="shared" si="15"/>
        <v>#DIV/0!</v>
      </c>
      <c r="F124" s="136" t="e">
        <f t="shared" si="15"/>
        <v>#DIV/0!</v>
      </c>
      <c r="G124" s="136" t="e">
        <f t="shared" si="15"/>
        <v>#DIV/0!</v>
      </c>
      <c r="H124" s="136" t="e">
        <f t="shared" si="15"/>
        <v>#DIV/0!</v>
      </c>
      <c r="I124" s="136" t="e">
        <f t="shared" si="15"/>
        <v>#DIV/0!</v>
      </c>
      <c r="J124" s="63" t="e">
        <f>AVERAGE(Tableau1[[#This Row],[CA 2016]:[CA 2020]])</f>
        <v>#DIV/0!</v>
      </c>
    </row>
    <row r="125" spans="2:15" ht="15.6" x14ac:dyDescent="0.3">
      <c r="B125" s="19" t="s">
        <v>143</v>
      </c>
      <c r="C125" s="19" t="s">
        <v>16</v>
      </c>
      <c r="D125" s="136" t="e">
        <f t="shared" ref="D125:I125" si="16">D76/D133</f>
        <v>#DIV/0!</v>
      </c>
      <c r="E125" s="136" t="e">
        <f t="shared" si="16"/>
        <v>#DIV/0!</v>
      </c>
      <c r="F125" s="136" t="e">
        <f t="shared" si="16"/>
        <v>#DIV/0!</v>
      </c>
      <c r="G125" s="136" t="e">
        <f t="shared" si="16"/>
        <v>#DIV/0!</v>
      </c>
      <c r="H125" s="136" t="e">
        <f t="shared" si="16"/>
        <v>#DIV/0!</v>
      </c>
      <c r="I125" s="136" t="e">
        <f t="shared" si="16"/>
        <v>#DIV/0!</v>
      </c>
      <c r="J125" s="63" t="e">
        <f>AVERAGE(Tableau1[[#This Row],[CA 2016]:[CA 2020]])</f>
        <v>#DIV/0!</v>
      </c>
      <c r="M125" s="55"/>
    </row>
    <row r="126" spans="2:15" ht="15.6" x14ac:dyDescent="0.3">
      <c r="B126" s="19" t="s">
        <v>144</v>
      </c>
      <c r="C126" s="19" t="s">
        <v>0</v>
      </c>
      <c r="D126" s="136" t="e">
        <f t="shared" ref="D126:I126" si="17">D80/D133</f>
        <v>#DIV/0!</v>
      </c>
      <c r="E126" s="136" t="e">
        <f t="shared" si="17"/>
        <v>#DIV/0!</v>
      </c>
      <c r="F126" s="136" t="e">
        <f t="shared" si="17"/>
        <v>#DIV/0!</v>
      </c>
      <c r="G126" s="136" t="e">
        <f t="shared" si="17"/>
        <v>#DIV/0!</v>
      </c>
      <c r="H126" s="136" t="e">
        <f t="shared" si="17"/>
        <v>#DIV/0!</v>
      </c>
      <c r="I126" s="136" t="e">
        <f t="shared" si="17"/>
        <v>#DIV/0!</v>
      </c>
      <c r="J126" s="63" t="e">
        <f>AVERAGE(Tableau1[[#This Row],[CA 2016]:[CA 2020]])</f>
        <v>#DIV/0!</v>
      </c>
      <c r="O126" s="55"/>
    </row>
    <row r="127" spans="2:15" ht="15.6" x14ac:dyDescent="0.3">
      <c r="B127" s="19" t="s">
        <v>145</v>
      </c>
      <c r="C127" s="19" t="s">
        <v>235</v>
      </c>
      <c r="D127" s="136" t="e">
        <f t="shared" ref="D127:I127" si="18">D84/D80</f>
        <v>#DIV/0!</v>
      </c>
      <c r="E127" s="136" t="e">
        <f t="shared" si="18"/>
        <v>#DIV/0!</v>
      </c>
      <c r="F127" s="136" t="e">
        <f t="shared" si="18"/>
        <v>#DIV/0!</v>
      </c>
      <c r="G127" s="136" t="e">
        <f t="shared" si="18"/>
        <v>#DIV/0!</v>
      </c>
      <c r="H127" s="136" t="e">
        <f t="shared" si="18"/>
        <v>#DIV/0!</v>
      </c>
      <c r="I127" s="136" t="e">
        <f t="shared" si="18"/>
        <v>#DIV/0!</v>
      </c>
      <c r="J127" s="63" t="e">
        <f>AVERAGE(Tableau1[[#This Row],[CA 2016]:[CA 2020]])</f>
        <v>#DIV/0!</v>
      </c>
    </row>
    <row r="128" spans="2:15" ht="15.6" x14ac:dyDescent="0.3">
      <c r="B128" s="19" t="s">
        <v>146</v>
      </c>
      <c r="C128" s="19" t="s">
        <v>18</v>
      </c>
      <c r="D128" s="136" t="e">
        <f t="shared" ref="D128:I128" si="19">D88/D133</f>
        <v>#DIV/0!</v>
      </c>
      <c r="E128" s="136" t="e">
        <f t="shared" si="19"/>
        <v>#DIV/0!</v>
      </c>
      <c r="F128" s="136" t="e">
        <f t="shared" si="19"/>
        <v>#DIV/0!</v>
      </c>
      <c r="G128" s="136" t="e">
        <f t="shared" si="19"/>
        <v>#DIV/0!</v>
      </c>
      <c r="H128" s="136" t="e">
        <f t="shared" si="19"/>
        <v>#DIV/0!</v>
      </c>
      <c r="I128" s="136" t="e">
        <f t="shared" si="19"/>
        <v>#DIV/0!</v>
      </c>
      <c r="J128" s="63" t="e">
        <f>AVERAGE(Tableau1[[#This Row],[CA 2016]:[CA 2020]])</f>
        <v>#DIV/0!</v>
      </c>
    </row>
    <row r="129" spans="2:10" ht="15.6" x14ac:dyDescent="0.3">
      <c r="B129" s="19" t="s">
        <v>147</v>
      </c>
      <c r="C129" s="19" t="s">
        <v>1</v>
      </c>
      <c r="D129" s="136" t="e">
        <f t="shared" ref="D129:I129" si="20">D92/D133</f>
        <v>#DIV/0!</v>
      </c>
      <c r="E129" s="136" t="e">
        <f t="shared" si="20"/>
        <v>#DIV/0!</v>
      </c>
      <c r="F129" s="136" t="e">
        <f t="shared" si="20"/>
        <v>#DIV/0!</v>
      </c>
      <c r="G129" s="136" t="e">
        <f t="shared" si="20"/>
        <v>#DIV/0!</v>
      </c>
      <c r="H129" s="136" t="e">
        <f t="shared" si="20"/>
        <v>#DIV/0!</v>
      </c>
      <c r="I129" s="136" t="e">
        <f t="shared" si="20"/>
        <v>#DIV/0!</v>
      </c>
      <c r="J129" s="63" t="e">
        <f>AVERAGE(Tableau1[[#This Row],[CA 2016]:[CA 2020]])</f>
        <v>#DIV/0!</v>
      </c>
    </row>
    <row r="130" spans="2:10" ht="15.6" x14ac:dyDescent="0.3">
      <c r="B130" s="19" t="s">
        <v>148</v>
      </c>
      <c r="C130" s="19" t="s">
        <v>19</v>
      </c>
      <c r="D130" s="136" t="e">
        <f t="shared" ref="D130:I130" si="21">D96/D133</f>
        <v>#DIV/0!</v>
      </c>
      <c r="E130" s="136" t="e">
        <f t="shared" si="21"/>
        <v>#DIV/0!</v>
      </c>
      <c r="F130" s="136" t="e">
        <f t="shared" si="21"/>
        <v>#DIV/0!</v>
      </c>
      <c r="G130" s="136" t="e">
        <f t="shared" si="21"/>
        <v>#DIV/0!</v>
      </c>
      <c r="H130" s="136" t="e">
        <f t="shared" si="21"/>
        <v>#DIV/0!</v>
      </c>
      <c r="I130" s="136" t="e">
        <f t="shared" si="21"/>
        <v>#DIV/0!</v>
      </c>
      <c r="J130" s="63" t="e">
        <f>AVERAGE(Tableau1[[#This Row],[CA 2016]:[CA 2020]])</f>
        <v>#DIV/0!</v>
      </c>
    </row>
    <row r="131" spans="2:10" ht="15.6" x14ac:dyDescent="0.3">
      <c r="B131" s="19" t="s">
        <v>149</v>
      </c>
      <c r="C131" s="19" t="s">
        <v>20</v>
      </c>
      <c r="D131" s="136" t="e">
        <f t="shared" ref="D131:I131" si="22">D100/D133</f>
        <v>#DIV/0!</v>
      </c>
      <c r="E131" s="136" t="e">
        <f t="shared" si="22"/>
        <v>#DIV/0!</v>
      </c>
      <c r="F131" s="136" t="e">
        <f t="shared" si="22"/>
        <v>#DIV/0!</v>
      </c>
      <c r="G131" s="136" t="e">
        <f t="shared" si="22"/>
        <v>#DIV/0!</v>
      </c>
      <c r="H131" s="136" t="e">
        <f t="shared" si="22"/>
        <v>#DIV/0!</v>
      </c>
      <c r="I131" s="136" t="e">
        <f t="shared" si="22"/>
        <v>#DIV/0!</v>
      </c>
      <c r="J131" s="63" t="e">
        <f>AVERAGE(Tableau1[[#This Row],[CA 2016]:[CA 2020]])</f>
        <v>#DIV/0!</v>
      </c>
    </row>
    <row r="132" spans="2:10" ht="15.6" x14ac:dyDescent="0.3">
      <c r="B132" s="19"/>
      <c r="C132" s="58" t="s">
        <v>107</v>
      </c>
      <c r="D132" s="28" t="e">
        <f>(D122+D123+D124+D125+D126+D128+D129+D130+D131)</f>
        <v>#DIV/0!</v>
      </c>
      <c r="E132" s="28" t="e">
        <f t="shared" ref="E132:I132" si="23">(E122+E123+E124+E125+E126+E128+E129+E130+E131)</f>
        <v>#DIV/0!</v>
      </c>
      <c r="F132" s="28" t="e">
        <f t="shared" si="23"/>
        <v>#DIV/0!</v>
      </c>
      <c r="G132" s="28" t="e">
        <f t="shared" si="23"/>
        <v>#DIV/0!</v>
      </c>
      <c r="H132" s="28" t="e">
        <f t="shared" si="23"/>
        <v>#DIV/0!</v>
      </c>
      <c r="I132" s="28" t="e">
        <f t="shared" si="23"/>
        <v>#DIV/0!</v>
      </c>
      <c r="J132" s="63" t="e">
        <f>AVERAGE(Tableau1[[#This Row],[CA 2016]:[CA 2020]])</f>
        <v>#DIV/0!</v>
      </c>
    </row>
    <row r="133" spans="2:10" ht="15.6" x14ac:dyDescent="0.3">
      <c r="B133" s="19"/>
      <c r="C133" s="58" t="s">
        <v>108</v>
      </c>
      <c r="D133" s="28">
        <f t="shared" ref="D133:I133" si="24">D68+D76+D80+D88+D92+D96+D100+D62+D63</f>
        <v>0</v>
      </c>
      <c r="E133" s="28">
        <f t="shared" si="24"/>
        <v>0</v>
      </c>
      <c r="F133" s="28">
        <f t="shared" si="24"/>
        <v>0</v>
      </c>
      <c r="G133" s="28">
        <f t="shared" si="24"/>
        <v>0</v>
      </c>
      <c r="H133" s="28">
        <f t="shared" si="24"/>
        <v>0</v>
      </c>
      <c r="I133" s="28">
        <f t="shared" si="24"/>
        <v>0</v>
      </c>
      <c r="J133" s="63">
        <f>AVERAGE(Tableau1[[#This Row],[CA 2016]:[CA 2020]])</f>
        <v>0</v>
      </c>
    </row>
    <row r="134" spans="2:10" ht="15.6" x14ac:dyDescent="0.3">
      <c r="B134" s="19"/>
      <c r="C134" s="19"/>
      <c r="D134" s="20"/>
      <c r="E134" s="20"/>
      <c r="F134" s="20"/>
      <c r="G134" s="20"/>
      <c r="H134" s="20"/>
      <c r="I134" s="20"/>
      <c r="J134" s="63"/>
    </row>
    <row r="135" spans="2:10" ht="15.6" x14ac:dyDescent="0.3">
      <c r="B135" s="59" t="s">
        <v>207</v>
      </c>
      <c r="C135" s="59" t="s">
        <v>3</v>
      </c>
      <c r="D135" s="20">
        <f t="shared" ref="D135:I136" si="25">D62</f>
        <v>0</v>
      </c>
      <c r="E135" s="20">
        <f t="shared" si="25"/>
        <v>0</v>
      </c>
      <c r="F135" s="20">
        <f t="shared" si="25"/>
        <v>0</v>
      </c>
      <c r="G135" s="20">
        <f t="shared" si="25"/>
        <v>0</v>
      </c>
      <c r="H135" s="20">
        <f t="shared" si="25"/>
        <v>0</v>
      </c>
      <c r="I135" s="20">
        <f t="shared" si="25"/>
        <v>0</v>
      </c>
      <c r="J135" s="63">
        <f>AVERAGE(Tableau1[[#This Row],[CA 2016]:[CA 2020]])</f>
        <v>0</v>
      </c>
    </row>
    <row r="136" spans="2:10" ht="15.6" x14ac:dyDescent="0.3">
      <c r="B136" s="59" t="s">
        <v>198</v>
      </c>
      <c r="C136" s="59" t="s">
        <v>2</v>
      </c>
      <c r="D136" s="20">
        <f t="shared" si="25"/>
        <v>0</v>
      </c>
      <c r="E136" s="20">
        <f t="shared" si="25"/>
        <v>0</v>
      </c>
      <c r="F136" s="20">
        <f t="shared" si="25"/>
        <v>0</v>
      </c>
      <c r="G136" s="20">
        <f t="shared" si="25"/>
        <v>0</v>
      </c>
      <c r="H136" s="20">
        <f t="shared" si="25"/>
        <v>0</v>
      </c>
      <c r="I136" s="20">
        <f t="shared" si="25"/>
        <v>0</v>
      </c>
      <c r="J136" s="63">
        <f>AVERAGE(Tableau1[[#This Row],[CA 2016]:[CA 2020]])</f>
        <v>0</v>
      </c>
    </row>
    <row r="137" spans="2:10" ht="15.6" x14ac:dyDescent="0.3">
      <c r="B137" s="59" t="s">
        <v>199</v>
      </c>
      <c r="C137" s="59" t="s">
        <v>17</v>
      </c>
      <c r="D137" s="20" t="e">
        <f t="shared" ref="D137:I137" si="26">D124*D61</f>
        <v>#DIV/0!</v>
      </c>
      <c r="E137" s="20" t="e">
        <f t="shared" si="26"/>
        <v>#DIV/0!</v>
      </c>
      <c r="F137" s="20" t="e">
        <f t="shared" si="26"/>
        <v>#DIV/0!</v>
      </c>
      <c r="G137" s="20" t="e">
        <f t="shared" si="26"/>
        <v>#DIV/0!</v>
      </c>
      <c r="H137" s="20" t="e">
        <f t="shared" si="26"/>
        <v>#DIV/0!</v>
      </c>
      <c r="I137" s="20" t="e">
        <f t="shared" si="26"/>
        <v>#DIV/0!</v>
      </c>
      <c r="J137" s="63" t="e">
        <f>AVERAGE(Tableau1[[#This Row],[CA 2016]:[CA 2020]])</f>
        <v>#DIV/0!</v>
      </c>
    </row>
    <row r="138" spans="2:10" ht="15.6" x14ac:dyDescent="0.3">
      <c r="B138" s="59" t="s">
        <v>200</v>
      </c>
      <c r="C138" s="59" t="s">
        <v>16</v>
      </c>
      <c r="D138" s="20" t="e">
        <f t="shared" ref="D138:I138" si="27">D125*D61</f>
        <v>#DIV/0!</v>
      </c>
      <c r="E138" s="20" t="e">
        <f t="shared" si="27"/>
        <v>#DIV/0!</v>
      </c>
      <c r="F138" s="20" t="e">
        <f t="shared" si="27"/>
        <v>#DIV/0!</v>
      </c>
      <c r="G138" s="20" t="e">
        <f t="shared" si="27"/>
        <v>#DIV/0!</v>
      </c>
      <c r="H138" s="20" t="e">
        <f t="shared" si="27"/>
        <v>#DIV/0!</v>
      </c>
      <c r="I138" s="20" t="e">
        <f t="shared" si="27"/>
        <v>#DIV/0!</v>
      </c>
      <c r="J138" s="63" t="e">
        <f>AVERAGE(Tableau1[[#This Row],[CA 2016]:[CA 2020]])</f>
        <v>#DIV/0!</v>
      </c>
    </row>
    <row r="139" spans="2:10" ht="15.6" x14ac:dyDescent="0.3">
      <c r="B139" s="59" t="s">
        <v>201</v>
      </c>
      <c r="C139" s="59" t="s">
        <v>0</v>
      </c>
      <c r="D139" s="20" t="e">
        <f t="shared" ref="D139:I139" si="28">D126*D61</f>
        <v>#DIV/0!</v>
      </c>
      <c r="E139" s="20" t="e">
        <f t="shared" si="28"/>
        <v>#DIV/0!</v>
      </c>
      <c r="F139" s="20" t="e">
        <f t="shared" si="28"/>
        <v>#DIV/0!</v>
      </c>
      <c r="G139" s="20" t="e">
        <f t="shared" si="28"/>
        <v>#DIV/0!</v>
      </c>
      <c r="H139" s="20" t="e">
        <f t="shared" si="28"/>
        <v>#DIV/0!</v>
      </c>
      <c r="I139" s="20" t="e">
        <f t="shared" si="28"/>
        <v>#DIV/0!</v>
      </c>
      <c r="J139" s="63" t="e">
        <f>AVERAGE(Tableau1[[#This Row],[CA 2016]:[CA 2020]])</f>
        <v>#DIV/0!</v>
      </c>
    </row>
    <row r="140" spans="2:10" ht="15.6" x14ac:dyDescent="0.3">
      <c r="B140" s="59" t="s">
        <v>202</v>
      </c>
      <c r="C140" s="59" t="s">
        <v>235</v>
      </c>
      <c r="D140" s="20" t="e">
        <f>D139*D127</f>
        <v>#DIV/0!</v>
      </c>
      <c r="E140" s="20" t="e">
        <f t="shared" ref="E140:F140" si="29">E139*E127</f>
        <v>#DIV/0!</v>
      </c>
      <c r="F140" s="20" t="e">
        <f t="shared" si="29"/>
        <v>#DIV/0!</v>
      </c>
      <c r="G140" s="20" t="e">
        <f>G139*G127</f>
        <v>#DIV/0!</v>
      </c>
      <c r="H140" s="20" t="e">
        <f>H139*H127</f>
        <v>#DIV/0!</v>
      </c>
      <c r="I140" s="20" t="e">
        <f>I139*I127</f>
        <v>#DIV/0!</v>
      </c>
      <c r="J140" s="63" t="e">
        <f>AVERAGE(Tableau1[[#This Row],[CA 2016]:[CA 2020]])</f>
        <v>#DIV/0!</v>
      </c>
    </row>
    <row r="141" spans="2:10" ht="15.6" x14ac:dyDescent="0.3">
      <c r="B141" s="59" t="s">
        <v>203</v>
      </c>
      <c r="C141" s="59" t="s">
        <v>219</v>
      </c>
      <c r="D141" s="20" t="e">
        <f t="shared" ref="D141:I141" si="30">D128*D61</f>
        <v>#DIV/0!</v>
      </c>
      <c r="E141" s="20" t="e">
        <f t="shared" si="30"/>
        <v>#DIV/0!</v>
      </c>
      <c r="F141" s="20" t="e">
        <f t="shared" si="30"/>
        <v>#DIV/0!</v>
      </c>
      <c r="G141" s="20" t="e">
        <f t="shared" si="30"/>
        <v>#DIV/0!</v>
      </c>
      <c r="H141" s="20" t="e">
        <f t="shared" si="30"/>
        <v>#DIV/0!</v>
      </c>
      <c r="I141" s="20" t="e">
        <f t="shared" si="30"/>
        <v>#DIV/0!</v>
      </c>
      <c r="J141" s="63" t="e">
        <f>AVERAGE(Tableau1[[#This Row],[CA 2016]:[CA 2020]])</f>
        <v>#DIV/0!</v>
      </c>
    </row>
    <row r="142" spans="2:10" ht="15.6" x14ac:dyDescent="0.3">
      <c r="B142" s="59" t="s">
        <v>204</v>
      </c>
      <c r="C142" s="59" t="s">
        <v>1</v>
      </c>
      <c r="D142" s="20" t="e">
        <f t="shared" ref="D142:I142" si="31">D129*D61</f>
        <v>#DIV/0!</v>
      </c>
      <c r="E142" s="20" t="e">
        <f t="shared" si="31"/>
        <v>#DIV/0!</v>
      </c>
      <c r="F142" s="20" t="e">
        <f t="shared" si="31"/>
        <v>#DIV/0!</v>
      </c>
      <c r="G142" s="20" t="e">
        <f t="shared" si="31"/>
        <v>#DIV/0!</v>
      </c>
      <c r="H142" s="20" t="e">
        <f t="shared" si="31"/>
        <v>#DIV/0!</v>
      </c>
      <c r="I142" s="20" t="e">
        <f t="shared" si="31"/>
        <v>#DIV/0!</v>
      </c>
      <c r="J142" s="63" t="e">
        <f>AVERAGE(Tableau1[[#This Row],[CA 2016]:[CA 2020]])</f>
        <v>#DIV/0!</v>
      </c>
    </row>
    <row r="143" spans="2:10" ht="15.6" x14ac:dyDescent="0.3">
      <c r="B143" s="59" t="s">
        <v>205</v>
      </c>
      <c r="C143" s="59" t="s">
        <v>19</v>
      </c>
      <c r="D143" s="20" t="e">
        <f t="shared" ref="D143:I143" si="32">D130*D61</f>
        <v>#DIV/0!</v>
      </c>
      <c r="E143" s="20" t="e">
        <f t="shared" si="32"/>
        <v>#DIV/0!</v>
      </c>
      <c r="F143" s="20" t="e">
        <f t="shared" si="32"/>
        <v>#DIV/0!</v>
      </c>
      <c r="G143" s="20" t="e">
        <f t="shared" si="32"/>
        <v>#DIV/0!</v>
      </c>
      <c r="H143" s="20" t="e">
        <f t="shared" si="32"/>
        <v>#DIV/0!</v>
      </c>
      <c r="I143" s="20" t="e">
        <f t="shared" si="32"/>
        <v>#DIV/0!</v>
      </c>
      <c r="J143" s="63" t="e">
        <f>AVERAGE(Tableau1[[#This Row],[CA 2016]:[CA 2020]])</f>
        <v>#DIV/0!</v>
      </c>
    </row>
    <row r="144" spans="2:10" ht="15.6" x14ac:dyDescent="0.3">
      <c r="B144" s="59" t="s">
        <v>206</v>
      </c>
      <c r="C144" s="59" t="s">
        <v>20</v>
      </c>
      <c r="D144" s="20" t="e">
        <f t="shared" ref="D144:I144" si="33">D131*D61</f>
        <v>#DIV/0!</v>
      </c>
      <c r="E144" s="20" t="e">
        <f t="shared" si="33"/>
        <v>#DIV/0!</v>
      </c>
      <c r="F144" s="20" t="e">
        <f t="shared" si="33"/>
        <v>#DIV/0!</v>
      </c>
      <c r="G144" s="20" t="e">
        <f t="shared" si="33"/>
        <v>#DIV/0!</v>
      </c>
      <c r="H144" s="20" t="e">
        <f t="shared" si="33"/>
        <v>#DIV/0!</v>
      </c>
      <c r="I144" s="20" t="e">
        <f t="shared" si="33"/>
        <v>#DIV/0!</v>
      </c>
      <c r="J144" s="63" t="e">
        <f>AVERAGE(Tableau1[[#This Row],[CA 2016]:[CA 2020]])</f>
        <v>#DIV/0!</v>
      </c>
    </row>
    <row r="145" spans="2:14" ht="16.2" thickBot="1" x14ac:dyDescent="0.35">
      <c r="B145" s="141" t="s">
        <v>269</v>
      </c>
      <c r="C145" s="36" t="s">
        <v>109</v>
      </c>
      <c r="D145" s="37" t="e">
        <f>(D137+D138+D139+D141+D142+D143+D144)</f>
        <v>#DIV/0!</v>
      </c>
      <c r="E145" s="37" t="e">
        <f t="shared" ref="E145:I145" si="34">(E137+E138+E139+E141+E142+E143+E144)</f>
        <v>#DIV/0!</v>
      </c>
      <c r="F145" s="37" t="e">
        <f t="shared" si="34"/>
        <v>#DIV/0!</v>
      </c>
      <c r="G145" s="37" t="e">
        <f t="shared" si="34"/>
        <v>#DIV/0!</v>
      </c>
      <c r="H145" s="37" t="e">
        <f t="shared" si="34"/>
        <v>#DIV/0!</v>
      </c>
      <c r="I145" s="37" t="e">
        <f t="shared" si="34"/>
        <v>#DIV/0!</v>
      </c>
      <c r="J145" s="81" t="e">
        <f>AVERAGE(Tableau1[[#This Row],[CA 2016]:[CA 2020]])</f>
        <v>#DIV/0!</v>
      </c>
    </row>
    <row r="146" spans="2:14" s="55" customFormat="1" ht="16.2" thickTop="1" x14ac:dyDescent="0.3">
      <c r="B146" s="39" t="s">
        <v>79</v>
      </c>
      <c r="C146" s="61" t="s">
        <v>193</v>
      </c>
      <c r="D146" s="64"/>
      <c r="E146" s="65"/>
      <c r="F146" s="64"/>
      <c r="G146" s="64"/>
      <c r="H146" s="64"/>
      <c r="I146" s="64"/>
      <c r="J146" s="82"/>
    </row>
    <row r="147" spans="2:14" s="55" customFormat="1" ht="15.6" x14ac:dyDescent="0.3">
      <c r="B147" s="60" t="s">
        <v>150</v>
      </c>
      <c r="C147" s="60" t="s">
        <v>194</v>
      </c>
      <c r="D147" s="65" t="e">
        <f>D139+D141</f>
        <v>#DIV/0!</v>
      </c>
      <c r="E147" s="65" t="e">
        <f t="shared" ref="E147:I147" si="35">E139+E141</f>
        <v>#DIV/0!</v>
      </c>
      <c r="F147" s="65" t="e">
        <f t="shared" si="35"/>
        <v>#DIV/0!</v>
      </c>
      <c r="G147" s="65" t="e">
        <f t="shared" si="35"/>
        <v>#DIV/0!</v>
      </c>
      <c r="H147" s="65" t="e">
        <f t="shared" si="35"/>
        <v>#DIV/0!</v>
      </c>
      <c r="I147" s="65" t="e">
        <f t="shared" si="35"/>
        <v>#DIV/0!</v>
      </c>
      <c r="J147" s="41" t="e">
        <f>AVERAGE(Tableau1[[#This Row],[CA 2016]:[CA 2020]])</f>
        <v>#DIV/0!</v>
      </c>
    </row>
    <row r="148" spans="2:14" s="55" customFormat="1" ht="15.6" x14ac:dyDescent="0.3">
      <c r="B148" s="60" t="s">
        <v>151</v>
      </c>
      <c r="C148" s="60" t="s">
        <v>195</v>
      </c>
      <c r="D148" s="65" t="e">
        <f>D145-(D139+D141)</f>
        <v>#DIV/0!</v>
      </c>
      <c r="E148" s="65" t="e">
        <f t="shared" ref="E148:I148" si="36">E145-(E139+E141)</f>
        <v>#DIV/0!</v>
      </c>
      <c r="F148" s="65" t="e">
        <f t="shared" si="36"/>
        <v>#DIV/0!</v>
      </c>
      <c r="G148" s="65" t="e">
        <f t="shared" si="36"/>
        <v>#DIV/0!</v>
      </c>
      <c r="H148" s="65" t="e">
        <f t="shared" si="36"/>
        <v>#DIV/0!</v>
      </c>
      <c r="I148" s="65" t="e">
        <f t="shared" si="36"/>
        <v>#DIV/0!</v>
      </c>
      <c r="J148" s="41" t="e">
        <f>AVERAGE(Tableau1[[#This Row],[CA 2016]:[CA 2020]])</f>
        <v>#DIV/0!</v>
      </c>
    </row>
    <row r="149" spans="2:14" s="55" customFormat="1" ht="15.6" x14ac:dyDescent="0.3">
      <c r="B149" s="60" t="s">
        <v>152</v>
      </c>
      <c r="C149" s="60" t="s">
        <v>196</v>
      </c>
      <c r="D149" s="65">
        <f t="shared" ref="D149:I149" si="37">D43-D44</f>
        <v>0</v>
      </c>
      <c r="E149" s="65">
        <f t="shared" si="37"/>
        <v>0</v>
      </c>
      <c r="F149" s="65">
        <f t="shared" si="37"/>
        <v>0</v>
      </c>
      <c r="G149" s="65">
        <f t="shared" si="37"/>
        <v>0</v>
      </c>
      <c r="H149" s="65">
        <f t="shared" si="37"/>
        <v>0</v>
      </c>
      <c r="I149" s="65">
        <f t="shared" si="37"/>
        <v>0</v>
      </c>
      <c r="J149" s="41">
        <f>AVERAGE(Tableau1[[#This Row],[CA 2016]:[CA 2020]])</f>
        <v>0</v>
      </c>
    </row>
    <row r="150" spans="2:14" s="55" customFormat="1" ht="16.2" thickBot="1" x14ac:dyDescent="0.35">
      <c r="B150" s="60" t="s">
        <v>153</v>
      </c>
      <c r="C150" s="29" t="s">
        <v>197</v>
      </c>
      <c r="D150" s="65">
        <f>D44</f>
        <v>0</v>
      </c>
      <c r="E150" s="65">
        <f t="shared" ref="E150:I150" si="38">E44</f>
        <v>0</v>
      </c>
      <c r="F150" s="65">
        <f t="shared" si="38"/>
        <v>0</v>
      </c>
      <c r="G150" s="65">
        <f t="shared" si="38"/>
        <v>0</v>
      </c>
      <c r="H150" s="65">
        <f t="shared" si="38"/>
        <v>0</v>
      </c>
      <c r="I150" s="65">
        <f t="shared" si="38"/>
        <v>0</v>
      </c>
      <c r="J150" s="41">
        <f>AVERAGE(Tableau1[[#This Row],[CA 2016]:[CA 2020]])</f>
        <v>0</v>
      </c>
    </row>
    <row r="151" spans="2:14" ht="16.2" thickTop="1" x14ac:dyDescent="0.3">
      <c r="B151" s="33" t="s">
        <v>80</v>
      </c>
      <c r="C151" s="33" t="s">
        <v>127</v>
      </c>
      <c r="D151" s="34"/>
      <c r="E151" s="34"/>
      <c r="F151" s="34"/>
      <c r="G151" s="34"/>
      <c r="H151" s="34"/>
      <c r="I151" s="34"/>
      <c r="J151" s="34"/>
    </row>
    <row r="152" spans="2:14" ht="15.6" x14ac:dyDescent="0.3">
      <c r="B152" s="58" t="s">
        <v>154</v>
      </c>
      <c r="C152" s="58" t="s">
        <v>67</v>
      </c>
      <c r="D152" s="63" t="e">
        <f t="shared" ref="D152:I152" si="39">0.5*(D50-D52)+0.3*(D137+D143)+D139-D140+0.5*D138</f>
        <v>#DIV/0!</v>
      </c>
      <c r="E152" s="63" t="e">
        <f t="shared" si="39"/>
        <v>#DIV/0!</v>
      </c>
      <c r="F152" s="63" t="e">
        <f t="shared" si="39"/>
        <v>#DIV/0!</v>
      </c>
      <c r="G152" s="63" t="e">
        <f t="shared" si="39"/>
        <v>#DIV/0!</v>
      </c>
      <c r="H152" s="63" t="e">
        <f t="shared" si="39"/>
        <v>#DIV/0!</v>
      </c>
      <c r="I152" s="63" t="e">
        <f t="shared" si="39"/>
        <v>#DIV/0!</v>
      </c>
      <c r="J152" s="63" t="e">
        <f>AVERAGE(Tableau1[[#This Row],[CA 2016]:[CA 2020]])</f>
        <v>#DIV/0!</v>
      </c>
    </row>
    <row r="153" spans="2:14" ht="15.6" x14ac:dyDescent="0.3">
      <c r="B153" s="58" t="s">
        <v>155</v>
      </c>
      <c r="C153" s="58" t="s">
        <v>68</v>
      </c>
      <c r="D153" s="63" t="e">
        <f t="shared" ref="D153:I153" si="40">0.5*(D50-D52)+0.7*(D137+D143)+D141+D142+0.5*D138</f>
        <v>#DIV/0!</v>
      </c>
      <c r="E153" s="63" t="e">
        <f t="shared" si="40"/>
        <v>#DIV/0!</v>
      </c>
      <c r="F153" s="63" t="e">
        <f t="shared" si="40"/>
        <v>#DIV/0!</v>
      </c>
      <c r="G153" s="63" t="e">
        <f t="shared" si="40"/>
        <v>#DIV/0!</v>
      </c>
      <c r="H153" s="63" t="e">
        <f t="shared" si="40"/>
        <v>#DIV/0!</v>
      </c>
      <c r="I153" s="63" t="e">
        <f t="shared" si="40"/>
        <v>#DIV/0!</v>
      </c>
      <c r="J153" s="63" t="e">
        <f>AVERAGE(Tableau1[[#This Row],[CA 2016]:[CA 2020]])</f>
        <v>#DIV/0!</v>
      </c>
    </row>
    <row r="154" spans="2:14" ht="15.6" x14ac:dyDescent="0.3">
      <c r="B154" s="58" t="s">
        <v>208</v>
      </c>
      <c r="C154" s="58" t="s">
        <v>69</v>
      </c>
      <c r="D154" s="89" t="e">
        <f t="shared" ref="D154:I154" si="41">D45-D46-D47+D48-D49+D52+(0.5*D54)+D140</f>
        <v>#DIV/0!</v>
      </c>
      <c r="E154" s="89" t="e">
        <f t="shared" si="41"/>
        <v>#DIV/0!</v>
      </c>
      <c r="F154" s="89" t="e">
        <f t="shared" si="41"/>
        <v>#DIV/0!</v>
      </c>
      <c r="G154" s="89" t="e">
        <f t="shared" si="41"/>
        <v>#DIV/0!</v>
      </c>
      <c r="H154" s="89" t="e">
        <f t="shared" si="41"/>
        <v>#DIV/0!</v>
      </c>
      <c r="I154" s="89" t="e">
        <f t="shared" si="41"/>
        <v>#DIV/0!</v>
      </c>
      <c r="J154" s="63" t="e">
        <f>AVERAGE(Tableau1[[#This Row],[CA 2016]:[CA 2020]])</f>
        <v>#DIV/0!</v>
      </c>
    </row>
    <row r="155" spans="2:14" ht="16.2" thickBot="1" x14ac:dyDescent="0.35">
      <c r="B155" s="25" t="s">
        <v>209</v>
      </c>
      <c r="C155" s="25" t="s">
        <v>70</v>
      </c>
      <c r="D155" s="83" t="e">
        <f t="shared" ref="D155:I155" si="42">0.5*D54+D62+D63+D144</f>
        <v>#DIV/0!</v>
      </c>
      <c r="E155" s="83" t="e">
        <f t="shared" si="42"/>
        <v>#DIV/0!</v>
      </c>
      <c r="F155" s="83" t="e">
        <f t="shared" si="42"/>
        <v>#DIV/0!</v>
      </c>
      <c r="G155" s="84" t="e">
        <f t="shared" si="42"/>
        <v>#DIV/0!</v>
      </c>
      <c r="H155" s="84" t="e">
        <f t="shared" si="42"/>
        <v>#DIV/0!</v>
      </c>
      <c r="I155" s="84" t="e">
        <f t="shared" si="42"/>
        <v>#DIV/0!</v>
      </c>
      <c r="J155" s="63" t="e">
        <f>AVERAGE(Tableau1[[#This Row],[CA 2016]:[CA 2020]])</f>
        <v>#DIV/0!</v>
      </c>
    </row>
    <row r="156" spans="2:14" ht="16.2" thickTop="1" x14ac:dyDescent="0.3">
      <c r="B156" s="39" t="s">
        <v>81</v>
      </c>
      <c r="C156" s="39" t="s">
        <v>128</v>
      </c>
      <c r="D156" s="40"/>
      <c r="E156" s="40"/>
      <c r="F156" s="40"/>
      <c r="G156" s="82"/>
      <c r="H156" s="82"/>
      <c r="I156" s="82"/>
      <c r="J156" s="40"/>
    </row>
    <row r="157" spans="2:14" ht="15.6" x14ac:dyDescent="0.3">
      <c r="B157" s="60" t="s">
        <v>156</v>
      </c>
      <c r="C157" s="67" t="s">
        <v>121</v>
      </c>
      <c r="D157" s="85">
        <f t="shared" ref="D157:I157" si="43">D30-D31</f>
        <v>0</v>
      </c>
      <c r="E157" s="85">
        <f t="shared" si="43"/>
        <v>0</v>
      </c>
      <c r="F157" s="85">
        <f t="shared" si="43"/>
        <v>0</v>
      </c>
      <c r="G157" s="85">
        <f t="shared" si="43"/>
        <v>0</v>
      </c>
      <c r="H157" s="85">
        <f t="shared" si="43"/>
        <v>0</v>
      </c>
      <c r="I157" s="85">
        <f t="shared" si="43"/>
        <v>0</v>
      </c>
      <c r="J157" s="85">
        <f>AVERAGE(Tableau1[[#This Row],[CA 2016]:[CA 2020]])</f>
        <v>0</v>
      </c>
    </row>
    <row r="158" spans="2:14" ht="16.2" thickBot="1" x14ac:dyDescent="0.35">
      <c r="B158" s="29" t="s">
        <v>157</v>
      </c>
      <c r="C158" s="29" t="s">
        <v>71</v>
      </c>
      <c r="D158" s="46">
        <f t="shared" ref="D158:I158" si="44">D31</f>
        <v>0</v>
      </c>
      <c r="E158" s="46">
        <f t="shared" si="44"/>
        <v>0</v>
      </c>
      <c r="F158" s="50">
        <f t="shared" si="44"/>
        <v>0</v>
      </c>
      <c r="G158" s="50">
        <f t="shared" si="44"/>
        <v>0</v>
      </c>
      <c r="H158" s="50">
        <f t="shared" si="44"/>
        <v>0</v>
      </c>
      <c r="I158" s="50">
        <f t="shared" si="44"/>
        <v>0</v>
      </c>
      <c r="J158" s="85">
        <f>AVERAGE(Tableau1[[#This Row],[CA 2016]:[CA 2020]])</f>
        <v>0</v>
      </c>
      <c r="N158" s="55" t="s">
        <v>216</v>
      </c>
    </row>
    <row r="159" spans="2:14" ht="16.2" thickTop="1" x14ac:dyDescent="0.3">
      <c r="B159" s="33" t="s">
        <v>82</v>
      </c>
      <c r="C159" s="33" t="s">
        <v>129</v>
      </c>
      <c r="D159" s="34"/>
      <c r="E159" s="34"/>
      <c r="F159" s="66"/>
      <c r="G159" s="66"/>
      <c r="H159" s="66"/>
      <c r="I159" s="34"/>
      <c r="J159" s="34"/>
    </row>
    <row r="160" spans="2:14" ht="15.6" x14ac:dyDescent="0.3">
      <c r="B160" s="58" t="s">
        <v>158</v>
      </c>
      <c r="C160" s="58" t="s">
        <v>4</v>
      </c>
      <c r="D160" s="63">
        <f t="shared" ref="D160:I160" si="45">D32</f>
        <v>0</v>
      </c>
      <c r="E160" s="63">
        <f t="shared" si="45"/>
        <v>0</v>
      </c>
      <c r="F160" s="63">
        <f t="shared" si="45"/>
        <v>0</v>
      </c>
      <c r="G160" s="63">
        <f t="shared" si="45"/>
        <v>0</v>
      </c>
      <c r="H160" s="63">
        <f t="shared" si="45"/>
        <v>0</v>
      </c>
      <c r="I160" s="63">
        <f t="shared" si="45"/>
        <v>0</v>
      </c>
      <c r="J160" s="63">
        <f>AVERAGE(Tableau1[[#This Row],[CA 2016]:[CA 2020]])</f>
        <v>0</v>
      </c>
    </row>
    <row r="161" spans="2:14" ht="16.2" thickBot="1" x14ac:dyDescent="0.35">
      <c r="B161" s="25" t="s">
        <v>159</v>
      </c>
      <c r="C161" s="25" t="s">
        <v>72</v>
      </c>
      <c r="D161" s="70">
        <f t="shared" ref="D161:I161" si="46">D158-D160</f>
        <v>0</v>
      </c>
      <c r="E161" s="81">
        <f t="shared" si="46"/>
        <v>0</v>
      </c>
      <c r="F161" s="70">
        <f t="shared" si="46"/>
        <v>0</v>
      </c>
      <c r="G161" s="81">
        <f t="shared" si="46"/>
        <v>0</v>
      </c>
      <c r="H161" s="81">
        <f t="shared" si="46"/>
        <v>0</v>
      </c>
      <c r="I161" s="81">
        <f t="shared" si="46"/>
        <v>0</v>
      </c>
      <c r="J161" s="63">
        <f>AVERAGE(Tableau1[[#This Row],[CA 2016]:[CA 2020]])</f>
        <v>0</v>
      </c>
    </row>
    <row r="162" spans="2:14" ht="16.2" thickTop="1" x14ac:dyDescent="0.3">
      <c r="B162" s="39" t="s">
        <v>83</v>
      </c>
      <c r="C162" s="39" t="s">
        <v>217</v>
      </c>
      <c r="D162" s="40"/>
      <c r="E162" s="82"/>
      <c r="F162" s="40"/>
      <c r="G162" s="82"/>
      <c r="H162" s="82"/>
      <c r="I162" s="40"/>
      <c r="J162" s="40"/>
    </row>
    <row r="163" spans="2:14" ht="15.6" x14ac:dyDescent="0.3">
      <c r="B163" s="60" t="s">
        <v>266</v>
      </c>
      <c r="C163" s="60" t="s">
        <v>274</v>
      </c>
      <c r="D163" s="140" t="e">
        <f>(D111/D22/D21)*1000</f>
        <v>#DIV/0!</v>
      </c>
      <c r="E163" s="140" t="e">
        <f>(E111/E22/E21)*1000</f>
        <v>#DIV/0!</v>
      </c>
      <c r="F163" s="140" t="e">
        <f>(F111/F22/F21)*1000</f>
        <v>#DIV/0!</v>
      </c>
      <c r="G163" s="140" t="e">
        <f t="shared" ref="G163:I163" si="47">(G111/G22/G21)*1000</f>
        <v>#DIV/0!</v>
      </c>
      <c r="H163" s="41" t="e">
        <f t="shared" si="47"/>
        <v>#DIV/0!</v>
      </c>
      <c r="I163" s="41" t="e">
        <f t="shared" si="47"/>
        <v>#DIV/0!</v>
      </c>
      <c r="J163" s="41" t="e">
        <f>AVERAGE(Tableau1[[#This Row],[CA 2016]:[CA 2020]])</f>
        <v>#DIV/0!</v>
      </c>
    </row>
    <row r="164" spans="2:14" ht="16.2" thickBot="1" x14ac:dyDescent="0.35">
      <c r="B164" s="35" t="s">
        <v>210</v>
      </c>
      <c r="C164" s="29" t="s">
        <v>275</v>
      </c>
      <c r="D164" s="139" t="e">
        <f>(D108/D22/D21)*1000</f>
        <v>#DIV/0!</v>
      </c>
      <c r="E164" s="139" t="e">
        <f>(E108/E22/E21)*1000</f>
        <v>#DIV/0!</v>
      </c>
      <c r="F164" s="139" t="e">
        <f>(F108/F22/F21)*1000</f>
        <v>#DIV/0!</v>
      </c>
      <c r="G164" s="139" t="e">
        <f t="shared" ref="G164:I164" si="48">(G108/G22/G21)*1000</f>
        <v>#DIV/0!</v>
      </c>
      <c r="H164" s="50" t="e">
        <f t="shared" si="48"/>
        <v>#DIV/0!</v>
      </c>
      <c r="I164" s="50" t="e">
        <f t="shared" si="48"/>
        <v>#DIV/0!</v>
      </c>
      <c r="J164" s="41" t="e">
        <f>AVERAGE(Tableau1[[#This Row],[CA 2016]:[CA 2020]])</f>
        <v>#DIV/0!</v>
      </c>
      <c r="N164" s="55"/>
    </row>
    <row r="165" spans="2:14" ht="16.2" thickTop="1" x14ac:dyDescent="0.3">
      <c r="B165" s="31" t="s">
        <v>84</v>
      </c>
      <c r="C165" s="33" t="s">
        <v>218</v>
      </c>
      <c r="D165" s="66"/>
      <c r="E165" s="34"/>
      <c r="F165" s="34"/>
      <c r="G165" s="66"/>
      <c r="H165" s="34"/>
      <c r="I165" s="34"/>
      <c r="J165" s="34"/>
    </row>
    <row r="166" spans="2:14" ht="15.6" x14ac:dyDescent="0.3">
      <c r="B166" s="58" t="s">
        <v>211</v>
      </c>
      <c r="C166" s="58" t="s">
        <v>220</v>
      </c>
      <c r="D166" s="138" t="e">
        <f>(D139/D22/D21)*1000</f>
        <v>#DIV/0!</v>
      </c>
      <c r="E166" s="138" t="e">
        <f>(E139/E22/E21)*1000</f>
        <v>#DIV/0!</v>
      </c>
      <c r="F166" s="138" t="e">
        <f>(F139/F22/F21)*1000</f>
        <v>#DIV/0!</v>
      </c>
      <c r="G166" s="138" t="e">
        <f t="shared" ref="G166:I166" si="49">(G139/G22/G21)*1000</f>
        <v>#DIV/0!</v>
      </c>
      <c r="H166" s="68" t="e">
        <f t="shared" si="49"/>
        <v>#DIV/0!</v>
      </c>
      <c r="I166" s="68" t="e">
        <f t="shared" si="49"/>
        <v>#DIV/0!</v>
      </c>
      <c r="J166" s="68" t="e">
        <f>AVERAGE(Tableau1[[#This Row],[CA 2016]:[CA 2020]])</f>
        <v>#DIV/0!</v>
      </c>
    </row>
    <row r="167" spans="2:14" ht="16.2" thickBot="1" x14ac:dyDescent="0.35">
      <c r="B167" s="25" t="s">
        <v>212</v>
      </c>
      <c r="C167" s="32" t="s">
        <v>221</v>
      </c>
      <c r="D167" s="137" t="e">
        <f>(D141/D22/D21)*1000</f>
        <v>#DIV/0!</v>
      </c>
      <c r="E167" s="137" t="e">
        <f>(E141/E22/E21)*1000</f>
        <v>#DIV/0!</v>
      </c>
      <c r="F167" s="137" t="e">
        <f>(F141/F22/F21)*1000</f>
        <v>#DIV/0!</v>
      </c>
      <c r="G167" s="137" t="e">
        <f t="shared" ref="G167:I167" si="50">(G141/G22/G21)*1000</f>
        <v>#DIV/0!</v>
      </c>
      <c r="H167" s="69" t="e">
        <f t="shared" si="50"/>
        <v>#DIV/0!</v>
      </c>
      <c r="I167" s="69" t="e">
        <f t="shared" si="50"/>
        <v>#DIV/0!</v>
      </c>
      <c r="J167" s="68" t="e">
        <f>AVERAGE(Tableau1[[#This Row],[CA 2016]:[CA 2020]])</f>
        <v>#DIV/0!</v>
      </c>
    </row>
    <row r="168" spans="2:14" ht="16.2" thickTop="1" x14ac:dyDescent="0.3">
      <c r="B168" s="39" t="s">
        <v>213</v>
      </c>
      <c r="C168" s="38" t="s">
        <v>160</v>
      </c>
      <c r="D168" s="40"/>
      <c r="E168" s="40"/>
      <c r="F168" s="40"/>
      <c r="G168" s="40"/>
      <c r="H168" s="40"/>
      <c r="I168" s="40"/>
      <c r="J168" s="40"/>
    </row>
    <row r="169" spans="2:14" ht="15.6" x14ac:dyDescent="0.3">
      <c r="B169" s="60" t="s">
        <v>214</v>
      </c>
      <c r="C169" s="60" t="s">
        <v>62</v>
      </c>
      <c r="D169" s="41" t="e">
        <f>D160*100/D22</f>
        <v>#DIV/0!</v>
      </c>
      <c r="E169" s="41" t="e">
        <f>E160*100/E22</f>
        <v>#DIV/0!</v>
      </c>
      <c r="F169" s="41" t="e">
        <f>F160*100/F22</f>
        <v>#DIV/0!</v>
      </c>
      <c r="G169" s="41" t="e">
        <f t="shared" ref="G169:I169" si="51">G160*100/G22</f>
        <v>#DIV/0!</v>
      </c>
      <c r="H169" s="41" t="e">
        <f t="shared" si="51"/>
        <v>#DIV/0!</v>
      </c>
      <c r="I169" s="41" t="e">
        <f t="shared" si="51"/>
        <v>#DIV/0!</v>
      </c>
      <c r="J169" s="41" t="e">
        <f>AVERAGE(Tableau1[[#This Row],[CA 2016]:[CA 2020]])</f>
        <v>#DIV/0!</v>
      </c>
    </row>
    <row r="170" spans="2:14" ht="16.2" thickBot="1" x14ac:dyDescent="0.35">
      <c r="B170" s="62" t="s">
        <v>215</v>
      </c>
      <c r="C170" s="29" t="s">
        <v>63</v>
      </c>
      <c r="D170" s="50" t="e">
        <f>D161*100/D22</f>
        <v>#DIV/0!</v>
      </c>
      <c r="E170" s="50" t="e">
        <f>E161*100/E22</f>
        <v>#DIV/0!</v>
      </c>
      <c r="F170" s="50" t="e">
        <f>F161*100/F22</f>
        <v>#DIV/0!</v>
      </c>
      <c r="G170" s="50" t="e">
        <f t="shared" ref="G170:I170" si="52">G161*100/G22</f>
        <v>#DIV/0!</v>
      </c>
      <c r="H170" s="50" t="e">
        <f t="shared" si="52"/>
        <v>#DIV/0!</v>
      </c>
      <c r="I170" s="50" t="e">
        <f t="shared" si="52"/>
        <v>#DIV/0!</v>
      </c>
      <c r="J170" s="41" t="e">
        <f>AVERAGE(Tableau1[[#This Row],[CA 2016]:[CA 2020]])</f>
        <v>#DIV/0!</v>
      </c>
    </row>
    <row r="171" spans="2:14" ht="16.2" thickTop="1" x14ac:dyDescent="0.3">
      <c r="B171" s="48"/>
      <c r="C171" s="47"/>
      <c r="D171" s="49"/>
      <c r="E171" s="26"/>
      <c r="F171" s="26"/>
      <c r="G171" s="27"/>
    </row>
    <row r="172" spans="2:14" s="103" customFormat="1" x14ac:dyDescent="0.3"/>
    <row r="173" spans="2:14" s="103" customFormat="1" x14ac:dyDescent="0.3"/>
    <row r="174" spans="2:14" s="103" customFormat="1" x14ac:dyDescent="0.3"/>
    <row r="175" spans="2:14" s="103" customFormat="1" x14ac:dyDescent="0.3"/>
    <row r="176" spans="2:14" s="103" customFormat="1" x14ac:dyDescent="0.3"/>
    <row r="177" s="103" customFormat="1" x14ac:dyDescent="0.3"/>
    <row r="178" s="103" customFormat="1" x14ac:dyDescent="0.3"/>
    <row r="179" s="103" customFormat="1" x14ac:dyDescent="0.3"/>
    <row r="180" s="103" customFormat="1" x14ac:dyDescent="0.3"/>
    <row r="181" s="103" customFormat="1" x14ac:dyDescent="0.3"/>
    <row r="182" s="103" customFormat="1" x14ac:dyDescent="0.3"/>
    <row r="183" s="103" customFormat="1" x14ac:dyDescent="0.3"/>
    <row r="184" s="103" customFormat="1" x14ac:dyDescent="0.3"/>
    <row r="185" s="103" customFormat="1" x14ac:dyDescent="0.3"/>
    <row r="186" s="103" customFormat="1" x14ac:dyDescent="0.3"/>
    <row r="187" s="103" customFormat="1" x14ac:dyDescent="0.3"/>
    <row r="188" s="103" customFormat="1" x14ac:dyDescent="0.3"/>
    <row r="189" s="103" customFormat="1" x14ac:dyDescent="0.3"/>
    <row r="190" s="103" customFormat="1" x14ac:dyDescent="0.3"/>
    <row r="191" s="103" customFormat="1" x14ac:dyDescent="0.3"/>
    <row r="192" s="103" customFormat="1" x14ac:dyDescent="0.3"/>
    <row r="193" s="103" customFormat="1" x14ac:dyDescent="0.3"/>
    <row r="194" s="103" customFormat="1" x14ac:dyDescent="0.3"/>
    <row r="195" s="103" customFormat="1" x14ac:dyDescent="0.3"/>
    <row r="196" s="103" customFormat="1" x14ac:dyDescent="0.3"/>
    <row r="197" s="103" customFormat="1" x14ac:dyDescent="0.3"/>
    <row r="198" s="103" customFormat="1" x14ac:dyDescent="0.3"/>
    <row r="199" s="103" customFormat="1" x14ac:dyDescent="0.3"/>
    <row r="200" s="103" customFormat="1" x14ac:dyDescent="0.3"/>
    <row r="201" s="103" customFormat="1" x14ac:dyDescent="0.3"/>
    <row r="202" s="103" customFormat="1" x14ac:dyDescent="0.3"/>
    <row r="203" s="103" customFormat="1" x14ac:dyDescent="0.3"/>
    <row r="204" s="103" customFormat="1" x14ac:dyDescent="0.3"/>
    <row r="205" s="103" customFormat="1" x14ac:dyDescent="0.3"/>
    <row r="206" s="103" customFormat="1" x14ac:dyDescent="0.3"/>
    <row r="207" s="103" customFormat="1" x14ac:dyDescent="0.3"/>
    <row r="208" s="103" customFormat="1" x14ac:dyDescent="0.3"/>
    <row r="209" s="103" customFormat="1" x14ac:dyDescent="0.3"/>
    <row r="210" s="103" customFormat="1" x14ac:dyDescent="0.3"/>
    <row r="211" s="103" customFormat="1" x14ac:dyDescent="0.3"/>
    <row r="212" s="103" customFormat="1" x14ac:dyDescent="0.3"/>
    <row r="213" s="103" customFormat="1" x14ac:dyDescent="0.3"/>
    <row r="214" s="103" customFormat="1" x14ac:dyDescent="0.3"/>
    <row r="215" s="103" customFormat="1" x14ac:dyDescent="0.3"/>
    <row r="216" s="103" customFormat="1" x14ac:dyDescent="0.3"/>
    <row r="217" s="103" customFormat="1" x14ac:dyDescent="0.3"/>
    <row r="218" s="103" customFormat="1" x14ac:dyDescent="0.3"/>
    <row r="219" s="103" customFormat="1" x14ac:dyDescent="0.3"/>
    <row r="220" s="103" customFormat="1" x14ac:dyDescent="0.3"/>
    <row r="221" s="103" customFormat="1" x14ac:dyDescent="0.3"/>
    <row r="222" s="103" customFormat="1" x14ac:dyDescent="0.3"/>
    <row r="223" s="103" customFormat="1" x14ac:dyDescent="0.3"/>
    <row r="224" s="103" customFormat="1" x14ac:dyDescent="0.3"/>
    <row r="225" spans="14:14" s="103" customFormat="1" x14ac:dyDescent="0.3"/>
    <row r="226" spans="14:14" s="103" customFormat="1" x14ac:dyDescent="0.3"/>
    <row r="227" spans="14:14" s="103" customFormat="1" x14ac:dyDescent="0.3"/>
    <row r="228" spans="14:14" s="103" customFormat="1" x14ac:dyDescent="0.3"/>
    <row r="229" spans="14:14" s="103" customFormat="1" x14ac:dyDescent="0.3"/>
    <row r="230" spans="14:14" s="103" customFormat="1" x14ac:dyDescent="0.3"/>
    <row r="231" spans="14:14" s="103" customFormat="1" x14ac:dyDescent="0.3"/>
    <row r="232" spans="14:14" s="103" customFormat="1" x14ac:dyDescent="0.3"/>
    <row r="233" spans="14:14" s="103" customFormat="1" x14ac:dyDescent="0.3"/>
    <row r="234" spans="14:14" s="103" customFormat="1" x14ac:dyDescent="0.3"/>
    <row r="235" spans="14:14" s="103" customFormat="1" x14ac:dyDescent="0.3"/>
    <row r="236" spans="14:14" s="103" customFormat="1" x14ac:dyDescent="0.3"/>
    <row r="237" spans="14:14" s="103" customFormat="1" x14ac:dyDescent="0.3">
      <c r="N237" s="103" t="s">
        <v>216</v>
      </c>
    </row>
    <row r="238" spans="14:14" s="103" customFormat="1" x14ac:dyDescent="0.3"/>
    <row r="239" spans="14:14" s="103" customFormat="1" x14ac:dyDescent="0.3"/>
    <row r="240" spans="14:14" s="103" customFormat="1" x14ac:dyDescent="0.3"/>
    <row r="241" s="103" customFormat="1" x14ac:dyDescent="0.3"/>
    <row r="242" s="103" customFormat="1" x14ac:dyDescent="0.3"/>
    <row r="243" s="103" customFormat="1" x14ac:dyDescent="0.3"/>
    <row r="244" s="103" customFormat="1" x14ac:dyDescent="0.3"/>
    <row r="245" s="103" customFormat="1" x14ac:dyDescent="0.3"/>
    <row r="246" s="103" customFormat="1" x14ac:dyDescent="0.3"/>
    <row r="247" s="103" customFormat="1" x14ac:dyDescent="0.3"/>
    <row r="248" s="103" customFormat="1" x14ac:dyDescent="0.3"/>
    <row r="249" s="103" customFormat="1" x14ac:dyDescent="0.3"/>
    <row r="250" s="103" customFormat="1" x14ac:dyDescent="0.3"/>
    <row r="251" s="103" customFormat="1" x14ac:dyDescent="0.3"/>
    <row r="252" s="103" customFormat="1" x14ac:dyDescent="0.3"/>
    <row r="253" s="103" customFormat="1" x14ac:dyDescent="0.3"/>
    <row r="254" s="103" customFormat="1" x14ac:dyDescent="0.3"/>
    <row r="255" s="103" customFormat="1" x14ac:dyDescent="0.3"/>
    <row r="256" s="103" customFormat="1" x14ac:dyDescent="0.3"/>
    <row r="257" spans="6:6" s="103" customFormat="1" x14ac:dyDescent="0.3"/>
    <row r="258" spans="6:6" s="103" customFormat="1" x14ac:dyDescent="0.3"/>
    <row r="259" spans="6:6" s="103" customFormat="1" x14ac:dyDescent="0.3">
      <c r="F259" s="103" t="s">
        <v>216</v>
      </c>
    </row>
    <row r="260" spans="6:6" s="103" customFormat="1" x14ac:dyDescent="0.3"/>
    <row r="261" spans="6:6" s="103" customFormat="1" x14ac:dyDescent="0.3"/>
    <row r="262" spans="6:6" s="103" customFormat="1" x14ac:dyDescent="0.3"/>
    <row r="263" spans="6:6" s="103" customFormat="1" x14ac:dyDescent="0.3"/>
    <row r="264" spans="6:6" s="103" customFormat="1" x14ac:dyDescent="0.3"/>
    <row r="265" spans="6:6" s="103" customFormat="1" x14ac:dyDescent="0.3"/>
    <row r="266" spans="6:6" s="103" customFormat="1" x14ac:dyDescent="0.3"/>
    <row r="267" spans="6:6" s="103" customFormat="1" x14ac:dyDescent="0.3"/>
    <row r="268" spans="6:6" s="103" customFormat="1" x14ac:dyDescent="0.3"/>
    <row r="269" spans="6:6" s="103" customFormat="1" x14ac:dyDescent="0.3"/>
    <row r="270" spans="6:6" s="103" customFormat="1" x14ac:dyDescent="0.3"/>
    <row r="271" spans="6:6" s="103" customFormat="1" x14ac:dyDescent="0.3"/>
    <row r="272" spans="6:6" s="103" customFormat="1" x14ac:dyDescent="0.3"/>
    <row r="273" s="103" customFormat="1" x14ac:dyDescent="0.3"/>
    <row r="274" s="103" customFormat="1" x14ac:dyDescent="0.3"/>
    <row r="275" s="103" customFormat="1" x14ac:dyDescent="0.3"/>
    <row r="276" s="103" customFormat="1" x14ac:dyDescent="0.3"/>
    <row r="277" s="103" customFormat="1" x14ac:dyDescent="0.3"/>
    <row r="278" s="103" customFormat="1" x14ac:dyDescent="0.3"/>
    <row r="279" s="103" customFormat="1" x14ac:dyDescent="0.3"/>
    <row r="280" s="103" customFormat="1" x14ac:dyDescent="0.3"/>
    <row r="281" s="103" customFormat="1" x14ac:dyDescent="0.3"/>
    <row r="282" s="103" customFormat="1" x14ac:dyDescent="0.3"/>
    <row r="283" s="103" customFormat="1" x14ac:dyDescent="0.3"/>
    <row r="284" s="103" customFormat="1" x14ac:dyDescent="0.3"/>
    <row r="285" s="103" customFormat="1" x14ac:dyDescent="0.3"/>
    <row r="286" s="103" customFormat="1" x14ac:dyDescent="0.3"/>
    <row r="287" s="103" customFormat="1" x14ac:dyDescent="0.3"/>
    <row r="288" s="103" customFormat="1" x14ac:dyDescent="0.3"/>
    <row r="289" s="103" customFormat="1" x14ac:dyDescent="0.3"/>
    <row r="290" s="103" customFormat="1" x14ac:dyDescent="0.3"/>
    <row r="291" s="103" customFormat="1" x14ac:dyDescent="0.3"/>
    <row r="292" s="103" customFormat="1" x14ac:dyDescent="0.3"/>
    <row r="293" s="103" customFormat="1" x14ac:dyDescent="0.3"/>
    <row r="294" s="103" customFormat="1" x14ac:dyDescent="0.3"/>
  </sheetData>
  <mergeCells count="4">
    <mergeCell ref="C7:F7"/>
    <mergeCell ref="C8:F8"/>
    <mergeCell ref="A11:G11"/>
    <mergeCell ref="A12:G12"/>
  </mergeCells>
  <phoneticPr fontId="20" type="noConversion"/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Pierre Dumas</cp:lastModifiedBy>
  <dcterms:created xsi:type="dcterms:W3CDTF">2016-04-16T13:04:49Z</dcterms:created>
  <dcterms:modified xsi:type="dcterms:W3CDTF">2022-01-24T17:02:54Z</dcterms:modified>
</cp:coreProperties>
</file>