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ristan Hirel\Desktop\Volets d'enquête 2021\Volets d'enquête financiers\"/>
    </mc:Choice>
  </mc:AlternateContent>
  <xr:revisionPtr revIDLastSave="0" documentId="13_ncr:1_{30F888F9-A918-4D03-ABE2-401F8F4F3C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yp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6" i="2" l="1"/>
  <c r="J115" i="2"/>
  <c r="J113" i="2"/>
  <c r="J112" i="2"/>
  <c r="J110" i="2"/>
  <c r="J109" i="2"/>
  <c r="J106" i="2"/>
  <c r="J107" i="2"/>
  <c r="J105" i="2"/>
  <c r="J102" i="2"/>
  <c r="J103" i="2"/>
  <c r="J101" i="2"/>
  <c r="J99" i="2"/>
  <c r="J98" i="2"/>
  <c r="J96" i="2"/>
  <c r="J95" i="2"/>
  <c r="J87" i="2"/>
  <c r="J88" i="2"/>
  <c r="J89" i="2"/>
  <c r="J90" i="2"/>
  <c r="J91" i="2"/>
  <c r="J92" i="2"/>
  <c r="J93" i="2"/>
  <c r="J86" i="2"/>
  <c r="J83" i="2"/>
  <c r="J84" i="2"/>
  <c r="J82" i="2"/>
  <c r="J80" i="2"/>
  <c r="J79" i="2"/>
  <c r="J77" i="2"/>
  <c r="J76" i="2"/>
  <c r="J74" i="2"/>
  <c r="I116" i="2"/>
  <c r="I115" i="2"/>
  <c r="I113" i="2"/>
  <c r="I112" i="2"/>
  <c r="I110" i="2"/>
  <c r="I107" i="2"/>
  <c r="I106" i="2"/>
  <c r="I105" i="2"/>
  <c r="I103" i="2"/>
  <c r="I101" i="2"/>
  <c r="I99" i="2"/>
  <c r="I98" i="2"/>
  <c r="I96" i="2"/>
  <c r="I93" i="2"/>
  <c r="I92" i="2"/>
  <c r="I91" i="2"/>
  <c r="I90" i="2"/>
  <c r="I89" i="2"/>
  <c r="I88" i="2"/>
  <c r="I87" i="2"/>
  <c r="I86" i="2"/>
  <c r="I84" i="2"/>
  <c r="I83" i="2"/>
  <c r="I82" i="2"/>
  <c r="I79" i="2"/>
  <c r="I77" i="2"/>
  <c r="I80" i="2" s="1"/>
  <c r="I76" i="2"/>
  <c r="I74" i="2"/>
  <c r="I95" i="2" s="1"/>
  <c r="I73" i="2"/>
  <c r="J73" i="2"/>
  <c r="J65" i="2"/>
  <c r="J66" i="2"/>
  <c r="J67" i="2"/>
  <c r="I68" i="2"/>
  <c r="I53" i="2"/>
  <c r="J51" i="2"/>
  <c r="J52" i="2"/>
  <c r="J54" i="2"/>
  <c r="J55" i="2"/>
  <c r="J56" i="2"/>
  <c r="J57" i="2"/>
  <c r="J58" i="2"/>
  <c r="J59" i="2"/>
  <c r="J60" i="2"/>
  <c r="J61" i="2"/>
  <c r="J35" i="2"/>
  <c r="J36" i="2"/>
  <c r="J37" i="2"/>
  <c r="J38" i="2"/>
  <c r="J41" i="2"/>
  <c r="J42" i="2"/>
  <c r="J43" i="2"/>
  <c r="J44" i="2"/>
  <c r="J47" i="2"/>
  <c r="J48" i="2"/>
  <c r="I40" i="2"/>
  <c r="I46" i="2" s="1"/>
  <c r="I45" i="2" s="1"/>
  <c r="I39" i="2"/>
  <c r="I32" i="2"/>
  <c r="J28" i="2"/>
  <c r="J29" i="2"/>
  <c r="J30" i="2"/>
  <c r="J31" i="2"/>
  <c r="J21" i="2"/>
  <c r="J22" i="2"/>
  <c r="J23" i="2"/>
  <c r="J24" i="2"/>
  <c r="J25" i="2"/>
  <c r="E99" i="2"/>
  <c r="F99" i="2"/>
  <c r="G99" i="2"/>
  <c r="H99" i="2"/>
  <c r="E98" i="2"/>
  <c r="F98" i="2"/>
  <c r="G98" i="2"/>
  <c r="H98" i="2"/>
  <c r="I102" i="2" l="1"/>
  <c r="I109" i="2"/>
  <c r="E68" i="2"/>
  <c r="F68" i="2"/>
  <c r="G68" i="2"/>
  <c r="H68" i="2"/>
  <c r="E32" i="2"/>
  <c r="F32" i="2"/>
  <c r="G32" i="2"/>
  <c r="H32" i="2"/>
  <c r="E39" i="2"/>
  <c r="F39" i="2"/>
  <c r="G39" i="2"/>
  <c r="H39" i="2"/>
  <c r="E40" i="2"/>
  <c r="E46" i="2" s="1"/>
  <c r="E45" i="2" s="1"/>
  <c r="F40" i="2"/>
  <c r="F46" i="2" s="1"/>
  <c r="F45" i="2" s="1"/>
  <c r="G40" i="2"/>
  <c r="G46" i="2" s="1"/>
  <c r="G45" i="2" s="1"/>
  <c r="H40" i="2"/>
  <c r="H46" i="2" s="1"/>
  <c r="H45" i="2" s="1"/>
  <c r="E53" i="2"/>
  <c r="F53" i="2"/>
  <c r="G53" i="2"/>
  <c r="H53" i="2"/>
  <c r="E62" i="2"/>
  <c r="F62" i="2"/>
  <c r="G62" i="2"/>
  <c r="H62" i="2"/>
  <c r="D62" i="2"/>
  <c r="E77" i="2"/>
  <c r="F77" i="2"/>
  <c r="G77" i="2"/>
  <c r="H77" i="2"/>
  <c r="H96" i="2" s="1"/>
  <c r="D77" i="2"/>
  <c r="D80" i="2" s="1"/>
  <c r="E74" i="2"/>
  <c r="E95" i="2" s="1"/>
  <c r="F74" i="2"/>
  <c r="F95" i="2" s="1"/>
  <c r="G74" i="2"/>
  <c r="G79" i="2" s="1"/>
  <c r="H74" i="2"/>
  <c r="H95" i="2" s="1"/>
  <c r="D74" i="2"/>
  <c r="D95" i="2" s="1"/>
  <c r="J62" i="2" l="1"/>
  <c r="H80" i="2"/>
  <c r="H79" i="2"/>
  <c r="D79" i="2"/>
  <c r="E80" i="2"/>
  <c r="E96" i="2"/>
  <c r="G80" i="2"/>
  <c r="G96" i="2"/>
  <c r="F80" i="2"/>
  <c r="F96" i="2"/>
  <c r="G95" i="2"/>
  <c r="F79" i="2"/>
  <c r="E79" i="2"/>
  <c r="E116" i="2"/>
  <c r="F116" i="2"/>
  <c r="G116" i="2"/>
  <c r="H116" i="2"/>
  <c r="E115" i="2"/>
  <c r="F115" i="2"/>
  <c r="G115" i="2"/>
  <c r="H115" i="2"/>
  <c r="E113" i="2"/>
  <c r="F113" i="2"/>
  <c r="G113" i="2"/>
  <c r="H113" i="2"/>
  <c r="D113" i="2"/>
  <c r="E112" i="2"/>
  <c r="F112" i="2"/>
  <c r="G112" i="2"/>
  <c r="H112" i="2"/>
  <c r="D112" i="2"/>
  <c r="E110" i="2"/>
  <c r="F110" i="2"/>
  <c r="G110" i="2"/>
  <c r="H110" i="2"/>
  <c r="D110" i="2"/>
  <c r="E109" i="2"/>
  <c r="F109" i="2"/>
  <c r="G109" i="2"/>
  <c r="H109" i="2"/>
  <c r="D109" i="2"/>
  <c r="H107" i="2" l="1"/>
  <c r="H106" i="2"/>
  <c r="H105" i="2"/>
  <c r="H103" i="2"/>
  <c r="H101" i="2"/>
  <c r="H93" i="2"/>
  <c r="H92" i="2"/>
  <c r="H91" i="2"/>
  <c r="H90" i="2"/>
  <c r="H89" i="2"/>
  <c r="H88" i="2"/>
  <c r="E87" i="2"/>
  <c r="F87" i="2"/>
  <c r="G87" i="2"/>
  <c r="H87" i="2"/>
  <c r="D87" i="2"/>
  <c r="H86" i="2"/>
  <c r="E84" i="2"/>
  <c r="F84" i="2"/>
  <c r="G84" i="2"/>
  <c r="H84" i="2"/>
  <c r="E83" i="2"/>
  <c r="F83" i="2"/>
  <c r="G83" i="2"/>
  <c r="H83" i="2"/>
  <c r="H82" i="2"/>
  <c r="E76" i="2"/>
  <c r="F76" i="2"/>
  <c r="G76" i="2"/>
  <c r="H76" i="2"/>
  <c r="D76" i="2"/>
  <c r="H73" i="2"/>
  <c r="H102" i="2" l="1"/>
  <c r="D96" i="2" l="1"/>
  <c r="D116" i="2"/>
  <c r="D115" i="2"/>
  <c r="G106" i="2" l="1"/>
  <c r="E106" i="2"/>
  <c r="F106" i="2"/>
  <c r="G105" i="2"/>
  <c r="E105" i="2"/>
  <c r="F105" i="2"/>
  <c r="G103" i="2"/>
  <c r="E103" i="2"/>
  <c r="F103" i="2"/>
  <c r="G101" i="2"/>
  <c r="E101" i="2"/>
  <c r="F101" i="2"/>
  <c r="G92" i="2"/>
  <c r="E92" i="2"/>
  <c r="F92" i="2"/>
  <c r="G91" i="2"/>
  <c r="E91" i="2"/>
  <c r="F91" i="2"/>
  <c r="G90" i="2"/>
  <c r="E90" i="2"/>
  <c r="F90" i="2"/>
  <c r="G89" i="2"/>
  <c r="E89" i="2"/>
  <c r="F89" i="2"/>
  <c r="G88" i="2"/>
  <c r="E88" i="2"/>
  <c r="F88" i="2"/>
  <c r="G86" i="2"/>
  <c r="E86" i="2"/>
  <c r="F86" i="2"/>
  <c r="G93" i="2"/>
  <c r="E93" i="2"/>
  <c r="G73" i="2"/>
  <c r="E73" i="2"/>
  <c r="F73" i="2"/>
  <c r="G82" i="2"/>
  <c r="E82" i="2"/>
  <c r="F82" i="2"/>
  <c r="G107" i="2"/>
  <c r="E107" i="2"/>
  <c r="F107" i="2"/>
  <c r="F93" i="2" l="1"/>
  <c r="G102" i="2"/>
  <c r="F102" i="2"/>
  <c r="E102" i="2"/>
  <c r="D103" i="2"/>
  <c r="D99" i="2" l="1"/>
  <c r="D98" i="2"/>
  <c r="D106" i="2" l="1"/>
  <c r="D105" i="2"/>
  <c r="D101" i="2" l="1"/>
  <c r="D83" i="2"/>
  <c r="D84" i="2"/>
  <c r="D102" i="2" l="1"/>
  <c r="D92" i="2"/>
  <c r="D91" i="2"/>
  <c r="D90" i="2"/>
  <c r="D89" i="2"/>
  <c r="D88" i="2"/>
  <c r="D86" i="2"/>
  <c r="D93" i="2" l="1"/>
  <c r="D53" i="2"/>
  <c r="J53" i="2" s="1"/>
  <c r="D40" i="2"/>
  <c r="J40" i="2" s="1"/>
  <c r="D39" i="2"/>
  <c r="J39" i="2" s="1"/>
  <c r="D46" i="2" l="1"/>
  <c r="D73" i="2"/>
  <c r="D82" i="2" l="1"/>
  <c r="J46" i="2"/>
  <c r="D45" i="2"/>
  <c r="J45" i="2" s="1"/>
  <c r="D68" i="2"/>
  <c r="J68" i="2" s="1"/>
  <c r="D32" i="2" l="1"/>
  <c r="J32" i="2" s="1"/>
  <c r="D107" i="2" l="1"/>
</calcChain>
</file>

<file path=xl/sharedStrings.xml><?xml version="1.0" encoding="utf-8"?>
<sst xmlns="http://schemas.openxmlformats.org/spreadsheetml/2006/main" count="227" uniqueCount="189">
  <si>
    <t>Frais d'études</t>
  </si>
  <si>
    <t>Population</t>
  </si>
  <si>
    <t>A1</t>
  </si>
  <si>
    <t>A2</t>
  </si>
  <si>
    <t>A3</t>
  </si>
  <si>
    <t>A4</t>
  </si>
  <si>
    <t>A</t>
  </si>
  <si>
    <t>B</t>
  </si>
  <si>
    <t>B1</t>
  </si>
  <si>
    <t>B2</t>
  </si>
  <si>
    <t>C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</si>
  <si>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</si>
  <si>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</si>
  <si>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</si>
  <si>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</si>
  <si>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</si>
  <si>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</si>
  <si>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</si>
  <si>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</si>
  <si>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</si>
  <si>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</si>
  <si>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</si>
  <si>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D</t>
  </si>
  <si>
    <t>D1</t>
  </si>
  <si>
    <t>D2</t>
  </si>
  <si>
    <t>D3</t>
  </si>
  <si>
    <t>D4</t>
  </si>
  <si>
    <t>E</t>
  </si>
  <si>
    <t>E1</t>
  </si>
  <si>
    <t>E2</t>
  </si>
  <si>
    <t>E3</t>
  </si>
  <si>
    <t>E4</t>
  </si>
  <si>
    <t>F</t>
  </si>
  <si>
    <t>C12</t>
  </si>
  <si>
    <t>Observatoire National de la Route</t>
  </si>
  <si>
    <t>DONNÉES RESSOURCES HUMAINES</t>
  </si>
  <si>
    <t>MOYENNES</t>
  </si>
  <si>
    <t>DONNÉES GÉNÉRALES</t>
  </si>
  <si>
    <t>CA 2016</t>
  </si>
  <si>
    <t>CA 2017</t>
  </si>
  <si>
    <t>DONNÉES FONCTIONNEMENT</t>
  </si>
  <si>
    <t>DONNÉES INVESTISSEMENT</t>
  </si>
  <si>
    <t>CALCULS AUTOMATIQUES POUR GRAPHIQUES</t>
  </si>
  <si>
    <t>Nombre de communes</t>
  </si>
  <si>
    <t>Km de voirie gérée par la métropole (hors chemins ruraux)</t>
  </si>
  <si>
    <t>A3a</t>
  </si>
  <si>
    <t>Km chemins ruraux revêtus gérés par la métropole</t>
  </si>
  <si>
    <t>Total des agents de la métropole en budget principal</t>
  </si>
  <si>
    <t>B2a</t>
  </si>
  <si>
    <t>B2b</t>
  </si>
  <si>
    <t>B2c</t>
  </si>
  <si>
    <t>Autres agents affectés à la voirie</t>
  </si>
  <si>
    <t>Charges de personnel métropole en budget principal</t>
  </si>
  <si>
    <t>Total charges agents affectés à la voirie</t>
  </si>
  <si>
    <t>Coût moyen annuel d'un ETP gestion/ingénierie</t>
  </si>
  <si>
    <t>Coût moyen annuel d'un ETP agent sur la route</t>
  </si>
  <si>
    <t>Charges de personnel gestion/ingénierie en charge de la maintenance patrimoniale</t>
  </si>
  <si>
    <t>Charges de personnel sur la route en charge de la maintenance patrimoniale</t>
  </si>
  <si>
    <t>Fonctionnement voirie (personnel compris et tous budget annexes compris)</t>
  </si>
  <si>
    <t>Fonctionnement voirie maintenance patrimoniale personnel</t>
  </si>
  <si>
    <t>Fournitures de voirie maintenance patrimoniale</t>
  </si>
  <si>
    <t>Travaux entretien réparation de voirie confiée à des tiers (entreprises ou régies en budget annexe)</t>
  </si>
  <si>
    <t>Investissement total métropole budget principal (hors remboursement capital dette)</t>
  </si>
  <si>
    <t>Investissement total métropole budgets annexes (hors remboursement capital dette)</t>
  </si>
  <si>
    <t>Investissement total métropole</t>
  </si>
  <si>
    <t>D4a</t>
  </si>
  <si>
    <t>D4b</t>
  </si>
  <si>
    <t>D4c</t>
  </si>
  <si>
    <t>D4d</t>
  </si>
  <si>
    <t>Autres opérations d'investissement sur voirie</t>
  </si>
  <si>
    <t>Terrains de voirie</t>
  </si>
  <si>
    <t>Matériel et outillage de voirie</t>
  </si>
  <si>
    <t xml:space="preserve">REPARTITION DES INVESTISSEMENTS PAR TYPE DE VOIRIE </t>
  </si>
  <si>
    <t>Investissement voirie zones d'activités</t>
  </si>
  <si>
    <t>Investissement voirie structurante hors zone d'activités</t>
  </si>
  <si>
    <t>Investissement autres voiries</t>
  </si>
  <si>
    <t>Total</t>
  </si>
  <si>
    <t>F1</t>
  </si>
  <si>
    <t>F2</t>
  </si>
  <si>
    <t>F3</t>
  </si>
  <si>
    <t>F4</t>
  </si>
  <si>
    <t>F5</t>
  </si>
  <si>
    <t>F6</t>
  </si>
  <si>
    <t>F7</t>
  </si>
  <si>
    <t>D4e</t>
  </si>
  <si>
    <t>D4f</t>
  </si>
  <si>
    <t>D4g</t>
  </si>
  <si>
    <t xml:space="preserve">Dépenses d'investissement </t>
  </si>
  <si>
    <t xml:space="preserve">Dépenses investissement hors voirie </t>
  </si>
  <si>
    <t>Dépenses de fonctionnement</t>
  </si>
  <si>
    <t>Dépenses de fonctionnement hors voirie</t>
  </si>
  <si>
    <t>Charges de personnel</t>
  </si>
  <si>
    <t>F1a</t>
  </si>
  <si>
    <t>F2b</t>
  </si>
  <si>
    <t>F1b</t>
  </si>
  <si>
    <t>F2a</t>
  </si>
  <si>
    <t>F3a</t>
  </si>
  <si>
    <t>F3b</t>
  </si>
  <si>
    <t xml:space="preserve">Travaux d'entretien </t>
  </si>
  <si>
    <t>Fournitures de voirie</t>
  </si>
  <si>
    <t>F4a</t>
  </si>
  <si>
    <t>F4b</t>
  </si>
  <si>
    <t>F4c</t>
  </si>
  <si>
    <t xml:space="preserve">Répartition dépenses d'investissement voirie </t>
  </si>
  <si>
    <t>Grosses réparations sur chaussée</t>
  </si>
  <si>
    <t>Grosses réparations sur ouvrages d'art</t>
  </si>
  <si>
    <t>Travaux d'investissement sur réseau structurant</t>
  </si>
  <si>
    <t>F5a</t>
  </si>
  <si>
    <t>F5b</t>
  </si>
  <si>
    <t>F5c</t>
  </si>
  <si>
    <t>F5d</t>
  </si>
  <si>
    <t>F5e</t>
  </si>
  <si>
    <t>F5f</t>
  </si>
  <si>
    <t>Evolution dépenses de voirie au km</t>
  </si>
  <si>
    <t>F6a</t>
  </si>
  <si>
    <t>F6b</t>
  </si>
  <si>
    <t>Grosses réparations chaussée au km</t>
  </si>
  <si>
    <t>Grosses réparations ouvrages d'art au km</t>
  </si>
  <si>
    <t>F7a</t>
  </si>
  <si>
    <t>F7b</t>
  </si>
  <si>
    <t xml:space="preserve">Répartition des effectifs </t>
  </si>
  <si>
    <t>Total agents collectivité</t>
  </si>
  <si>
    <t>Total agents hors voirie</t>
  </si>
  <si>
    <t>Total agents voirie</t>
  </si>
  <si>
    <t>F8</t>
  </si>
  <si>
    <t>F8a</t>
  </si>
  <si>
    <t>F8b</t>
  </si>
  <si>
    <t>F8c</t>
  </si>
  <si>
    <t>Répartition des agents voirie</t>
  </si>
  <si>
    <t>F9</t>
  </si>
  <si>
    <t>F9a</t>
  </si>
  <si>
    <t>F9b</t>
  </si>
  <si>
    <t>Evolution dépenses de grosses réparations au km</t>
  </si>
  <si>
    <t xml:space="preserve">Part des dépenses d'investissement par rapport au dépenses de fonctionnement voirie </t>
  </si>
  <si>
    <t>F9c</t>
  </si>
  <si>
    <t>Agents ETP gestion/ingénierie en charge de la maintenance patrimoniale</t>
  </si>
  <si>
    <t>Agents ETP sur la route en charge de la maintenance patrimoniale</t>
  </si>
  <si>
    <t>F10</t>
  </si>
  <si>
    <t>Nombre d'agents pour 100 km</t>
  </si>
  <si>
    <t>F10a</t>
  </si>
  <si>
    <t>F10b</t>
  </si>
  <si>
    <t>Agents ETP gestion/ingénierie en charge de la maintenance patrimoniale pour 100 km</t>
  </si>
  <si>
    <t>Agents ETP sur la route en charge de la maintenance patrimoniale pour 100 km</t>
  </si>
  <si>
    <t>CA 2018</t>
  </si>
  <si>
    <t>F11</t>
  </si>
  <si>
    <t>Grosses réparations voirie par km pour 1 000 habitants</t>
  </si>
  <si>
    <t>Dépenses de voirie par km pour 1 000 habitants</t>
  </si>
  <si>
    <t xml:space="preserve">Grosses réparations chaussées par km pour 1 000 habitants </t>
  </si>
  <si>
    <t>Grosses réaprations OA par km pour 1 000 habitants</t>
  </si>
  <si>
    <t>F12</t>
  </si>
  <si>
    <t>F11a</t>
  </si>
  <si>
    <t>F11b</t>
  </si>
  <si>
    <t>F12a</t>
  </si>
  <si>
    <t>F12b</t>
  </si>
  <si>
    <t>Charges agents affectés à des travaux d'investissement en régie</t>
  </si>
  <si>
    <t>C13</t>
  </si>
  <si>
    <t>Autres investissements</t>
  </si>
  <si>
    <t>F5g</t>
  </si>
  <si>
    <r>
      <t xml:space="preserve">Total des agents </t>
    </r>
    <r>
      <rPr>
        <sz val="12"/>
        <rFont val="Calibri"/>
        <family val="2"/>
        <scheme val="minor"/>
      </rPr>
      <t>permanents</t>
    </r>
    <r>
      <rPr>
        <sz val="12"/>
        <color theme="1"/>
        <rFont val="Calibri"/>
        <family val="2"/>
        <scheme val="minor"/>
      </rPr>
      <t xml:space="preserve"> affectés à la voirie </t>
    </r>
    <r>
      <rPr>
        <sz val="12"/>
        <rFont val="Calibri"/>
        <family val="2"/>
        <scheme val="minor"/>
      </rPr>
      <t>hors propreté</t>
    </r>
  </si>
  <si>
    <r>
      <t xml:space="preserve">Autres agents affectés à la voirie </t>
    </r>
    <r>
      <rPr>
        <sz val="12"/>
        <rFont val="Calibri"/>
        <family val="2"/>
        <scheme val="minor"/>
      </rPr>
      <t>hors propreté</t>
    </r>
  </si>
  <si>
    <t xml:space="preserve">               Dont km voirie considérée comme structurante</t>
  </si>
  <si>
    <r>
      <t xml:space="preserve">               Dont ETP gestion/ingénierie en charge de la maintenance patrimoniale </t>
    </r>
    <r>
      <rPr>
        <sz val="12"/>
        <rFont val="Calibri"/>
        <family val="2"/>
        <scheme val="minor"/>
      </rPr>
      <t>hors propreté</t>
    </r>
  </si>
  <si>
    <r>
      <t xml:space="preserve">               Dont ETP sur la route en charge de la maintenance patrimoniale </t>
    </r>
    <r>
      <rPr>
        <sz val="12"/>
        <rFont val="Calibri"/>
        <family val="2"/>
        <scheme val="minor"/>
      </rPr>
      <t>hors propreté</t>
    </r>
  </si>
  <si>
    <t xml:space="preserve">                Dont fonctionnement voirie maintenance patrimoniale</t>
  </si>
  <si>
    <t xml:space="preserve">               Dont travaux de grosses réparations des chaussées</t>
  </si>
  <si>
    <t xml:space="preserve">               Dont travaux de grosses réparations des ouvrages d'art</t>
  </si>
  <si>
    <t>Commentaires</t>
  </si>
  <si>
    <t>Fonctionnement total métropole en budget principal</t>
  </si>
  <si>
    <t>C9a</t>
  </si>
  <si>
    <t>Amortissements et frais de structure</t>
  </si>
  <si>
    <t>Investissement voirie budget principal et budgets annexes</t>
  </si>
  <si>
    <t>D4a bis</t>
  </si>
  <si>
    <t>Opérations d'aménagement - requalification ayant un impact sur la maintenance patrimoniale</t>
  </si>
  <si>
    <t xml:space="preserve">               Opérations d'aménagement - requalification ayant un impact sur la maintenance patrimoniale</t>
  </si>
  <si>
    <t>CA 2019</t>
  </si>
  <si>
    <t>Répartition dépenses de fonctionnement pour la maintenance patrimoniale</t>
  </si>
  <si>
    <t>F5a bis</t>
  </si>
  <si>
    <t xml:space="preserve">               Dont travaux d'investissement sur réseau structurant (grands travaux, hors grosses réparations)</t>
  </si>
  <si>
    <t>Dépenses investissement voirie hors grands travaux</t>
  </si>
  <si>
    <t>Dépenses de fonctionnement voirie hors charges de personnel</t>
  </si>
  <si>
    <t>Part investissement voirie hors grands travaux</t>
  </si>
  <si>
    <t>Part fonctionnement voirie hors charges de personnel</t>
  </si>
  <si>
    <t>Investissement voirie (hors grands travaux) au km</t>
  </si>
  <si>
    <t>Fonctionnement voirie (hors charges de personnel) au km</t>
  </si>
  <si>
    <t>Fonctionnement (hors charges de personnel) par km pour 1 000 habitants</t>
  </si>
  <si>
    <t>Investissement (hors grands travaux) par km pour 1 000 habitants</t>
  </si>
  <si>
    <t>CA 2020</t>
  </si>
  <si>
    <t>BP 2021</t>
  </si>
  <si>
    <t>Enquête Métropoles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</si>
</sst>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#,##0.00\ &quot;€&quot;"/>
    <numFmt numFmtId="166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rgb="FF772681"/>
      <name val="Calibri"/>
      <family val="2"/>
      <scheme val="minor"/>
    </font>
    <font>
      <b/>
      <sz val="18"/>
      <color rgb="FF007DB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sz val="12"/>
      <color theme="1"/>
      <name val="Calibri"/>
      <scheme val="minor"/>
    </font>
    <font>
      <sz val="12"/>
      <name val="Calibri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theme="9" tint="0.79998168889431442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6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0" fillId="3" borderId="0" xfId="0" applyFill="1" applyBorder="1"/>
    <xf numFmtId="0" fontId="6" fillId="0" borderId="0" xfId="0" applyFont="1" applyBorder="1" applyAlignment="1"/>
    <xf numFmtId="0" fontId="7" fillId="0" borderId="0" xfId="0" applyFont="1" applyBorder="1" applyAlignment="1"/>
    <xf numFmtId="0" fontId="4" fillId="0" borderId="0" xfId="0" applyFont="1" applyBorder="1"/>
    <xf numFmtId="0" fontId="5" fillId="0" borderId="0" xfId="0" applyFont="1" applyBorder="1"/>
    <xf numFmtId="0" fontId="10" fillId="0" borderId="0" xfId="0" applyFont="1" applyBorder="1"/>
    <xf numFmtId="0" fontId="3" fillId="0" borderId="0" xfId="0" applyFont="1" applyBorder="1"/>
    <xf numFmtId="0" fontId="11" fillId="3" borderId="0" xfId="0" applyFont="1" applyFill="1" applyBorder="1"/>
    <xf numFmtId="0" fontId="12" fillId="0" borderId="0" xfId="0" applyFont="1" applyBorder="1"/>
    <xf numFmtId="0" fontId="12" fillId="7" borderId="0" xfId="0" applyFont="1" applyFill="1" applyBorder="1"/>
    <xf numFmtId="0" fontId="4" fillId="0" borderId="0" xfId="0" applyFont="1" applyBorder="1" applyAlignment="1"/>
    <xf numFmtId="0" fontId="9" fillId="6" borderId="0" xfId="0" applyFont="1" applyFill="1" applyBorder="1"/>
    <xf numFmtId="0" fontId="9" fillId="6" borderId="0" xfId="0" applyFont="1" applyFill="1" applyBorder="1" applyAlignment="1">
      <alignment horizontal="center"/>
    </xf>
    <xf numFmtId="165" fontId="9" fillId="6" borderId="0" xfId="0" applyNumberFormat="1" applyFont="1" applyFill="1" applyBorder="1" applyAlignment="1">
      <alignment horizontal="center"/>
    </xf>
    <xf numFmtId="0" fontId="4" fillId="2" borderId="1" xfId="0" applyFont="1" applyFill="1" applyBorder="1"/>
    <xf numFmtId="0" fontId="0" fillId="0" borderId="0" xfId="0" applyFill="1" applyBorder="1"/>
    <xf numFmtId="0" fontId="4" fillId="8" borderId="1" xfId="0" applyFont="1" applyFill="1" applyBorder="1"/>
    <xf numFmtId="0" fontId="4" fillId="8" borderId="5" xfId="0" applyFont="1" applyFill="1" applyBorder="1"/>
    <xf numFmtId="165" fontId="4" fillId="8" borderId="1" xfId="0" applyNumberFormat="1" applyFont="1" applyFill="1" applyBorder="1"/>
    <xf numFmtId="0" fontId="4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3" fillId="0" borderId="0" xfId="0" applyFont="1" applyBorder="1"/>
    <xf numFmtId="164" fontId="10" fillId="4" borderId="3" xfId="0" applyNumberFormat="1" applyFont="1" applyFill="1" applyBorder="1"/>
    <xf numFmtId="164" fontId="13" fillId="3" borderId="3" xfId="0" applyNumberFormat="1" applyFont="1" applyFill="1" applyBorder="1"/>
    <xf numFmtId="164" fontId="13" fillId="4" borderId="3" xfId="0" applyNumberFormat="1" applyFont="1" applyFill="1" applyBorder="1"/>
    <xf numFmtId="164" fontId="10" fillId="5" borderId="3" xfId="0" applyNumberFormat="1" applyFont="1" applyFill="1" applyBorder="1"/>
    <xf numFmtId="164" fontId="10" fillId="3" borderId="3" xfId="0" applyNumberFormat="1" applyFont="1" applyFill="1" applyBorder="1"/>
    <xf numFmtId="164" fontId="4" fillId="0" borderId="3" xfId="0" applyNumberFormat="1" applyFont="1" applyBorder="1"/>
    <xf numFmtId="164" fontId="13" fillId="9" borderId="3" xfId="0" applyNumberFormat="1" applyFont="1" applyFill="1" applyBorder="1"/>
    <xf numFmtId="164" fontId="13" fillId="5" borderId="3" xfId="0" applyNumberFormat="1" applyFont="1" applyFill="1" applyBorder="1"/>
    <xf numFmtId="0" fontId="4" fillId="9" borderId="0" xfId="0" applyFont="1" applyFill="1" applyBorder="1"/>
    <xf numFmtId="0" fontId="4" fillId="9" borderId="0" xfId="0" applyFont="1" applyFill="1" applyBorder="1" applyAlignment="1">
      <alignment wrapText="1"/>
    </xf>
    <xf numFmtId="164" fontId="4" fillId="9" borderId="3" xfId="0" applyNumberFormat="1" applyFont="1" applyFill="1" applyBorder="1"/>
    <xf numFmtId="0" fontId="4" fillId="9" borderId="4" xfId="0" applyFont="1" applyFill="1" applyBorder="1"/>
    <xf numFmtId="0" fontId="4" fillId="9" borderId="4" xfId="0" applyFont="1" applyFill="1" applyBorder="1" applyAlignment="1">
      <alignment wrapText="1"/>
    </xf>
    <xf numFmtId="0" fontId="10" fillId="9" borderId="0" xfId="0" applyFont="1" applyFill="1" applyBorder="1"/>
    <xf numFmtId="0" fontId="10" fillId="9" borderId="0" xfId="0" applyFont="1" applyFill="1" applyBorder="1" applyAlignment="1">
      <alignment wrapText="1"/>
    </xf>
    <xf numFmtId="164" fontId="10" fillId="9" borderId="3" xfId="0" applyNumberFormat="1" applyFont="1" applyFill="1" applyBorder="1"/>
    <xf numFmtId="0" fontId="13" fillId="9" borderId="0" xfId="0" applyFont="1" applyFill="1" applyBorder="1" applyAlignment="1">
      <alignment wrapText="1"/>
    </xf>
    <xf numFmtId="0" fontId="10" fillId="9" borderId="4" xfId="0" applyFont="1" applyFill="1" applyBorder="1"/>
    <xf numFmtId="164" fontId="13" fillId="9" borderId="2" xfId="0" applyNumberFormat="1" applyFont="1" applyFill="1" applyBorder="1"/>
    <xf numFmtId="0" fontId="2" fillId="0" borderId="0" xfId="0" applyFont="1" applyFill="1" applyBorder="1"/>
    <xf numFmtId="0" fontId="15" fillId="0" borderId="0" xfId="0" applyFont="1" applyFill="1" applyBorder="1"/>
    <xf numFmtId="0" fontId="8" fillId="8" borderId="1" xfId="0" applyFont="1" applyFill="1" applyBorder="1"/>
    <xf numFmtId="166" fontId="4" fillId="0" borderId="3" xfId="0" applyNumberFormat="1" applyFont="1" applyBorder="1"/>
    <xf numFmtId="1" fontId="4" fillId="0" borderId="3" xfId="0" applyNumberFormat="1" applyFont="1" applyBorder="1"/>
    <xf numFmtId="166" fontId="4" fillId="9" borderId="2" xfId="0" applyNumberFormat="1" applyFont="1" applyFill="1" applyBorder="1"/>
    <xf numFmtId="0" fontId="4" fillId="9" borderId="0" xfId="0" applyFont="1" applyFill="1" applyBorder="1" applyAlignment="1">
      <alignment horizontal="left" wrapText="1"/>
    </xf>
    <xf numFmtId="0" fontId="14" fillId="8" borderId="1" xfId="0" applyFont="1" applyFill="1" applyBorder="1"/>
    <xf numFmtId="0" fontId="8" fillId="2" borderId="5" xfId="0" applyFont="1" applyFill="1" applyBorder="1"/>
    <xf numFmtId="165" fontId="4" fillId="2" borderId="5" xfId="0" applyNumberFormat="1" applyFont="1" applyFill="1" applyBorder="1"/>
    <xf numFmtId="0" fontId="8" fillId="8" borderId="5" xfId="0" applyFont="1" applyFill="1" applyBorder="1"/>
    <xf numFmtId="165" fontId="8" fillId="8" borderId="5" xfId="0" applyNumberFormat="1" applyFont="1" applyFill="1" applyBorder="1"/>
    <xf numFmtId="164" fontId="4" fillId="2" borderId="1" xfId="0" applyNumberFormat="1" applyFont="1" applyFill="1" applyBorder="1"/>
    <xf numFmtId="164" fontId="4" fillId="8" borderId="1" xfId="0" applyNumberFormat="1" applyFont="1" applyFill="1" applyBorder="1"/>
    <xf numFmtId="164" fontId="4" fillId="8" borderId="5" xfId="0" applyNumberFormat="1" applyFont="1" applyFill="1" applyBorder="1"/>
    <xf numFmtId="166" fontId="4" fillId="2" borderId="1" xfId="0" applyNumberFormat="1" applyFont="1" applyFill="1" applyBorder="1"/>
    <xf numFmtId="0" fontId="0" fillId="0" borderId="0" xfId="0" applyFont="1" applyFill="1" applyBorder="1"/>
    <xf numFmtId="164" fontId="8" fillId="8" borderId="5" xfId="1" applyNumberFormat="1" applyFont="1" applyFill="1" applyBorder="1"/>
    <xf numFmtId="166" fontId="4" fillId="8" borderId="1" xfId="1" applyNumberFormat="1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0" fillId="8" borderId="1" xfId="0" applyFill="1" applyBorder="1"/>
    <xf numFmtId="166" fontId="0" fillId="8" borderId="1" xfId="0" applyNumberFormat="1" applyFill="1" applyBorder="1"/>
    <xf numFmtId="0" fontId="4" fillId="10" borderId="1" xfId="0" applyFont="1" applyFill="1" applyBorder="1" applyAlignment="1">
      <alignment wrapText="1"/>
    </xf>
    <xf numFmtId="0" fontId="4" fillId="8" borderId="1" xfId="0" applyFont="1" applyFill="1" applyBorder="1" applyAlignment="1">
      <alignment wrapText="1"/>
    </xf>
    <xf numFmtId="0" fontId="0" fillId="8" borderId="7" xfId="0" applyFill="1" applyBorder="1"/>
    <xf numFmtId="0" fontId="4" fillId="8" borderId="7" xfId="0" applyFont="1" applyFill="1" applyBorder="1" applyAlignment="1">
      <alignment wrapText="1"/>
    </xf>
    <xf numFmtId="166" fontId="0" fillId="8" borderId="7" xfId="0" applyNumberFormat="1" applyFill="1" applyBorder="1"/>
    <xf numFmtId="0" fontId="0" fillId="2" borderId="1" xfId="0" applyFill="1" applyBorder="1"/>
    <xf numFmtId="0" fontId="0" fillId="2" borderId="6" xfId="0" applyFill="1" applyBorder="1"/>
    <xf numFmtId="166" fontId="0" fillId="2" borderId="1" xfId="0" applyNumberFormat="1" applyFill="1" applyBorder="1"/>
    <xf numFmtId="166" fontId="0" fillId="2" borderId="6" xfId="0" applyNumberFormat="1" applyFill="1" applyBorder="1"/>
    <xf numFmtId="1" fontId="4" fillId="0" borderId="0" xfId="0" applyNumberFormat="1" applyFont="1" applyBorder="1" applyProtection="1">
      <protection locked="0"/>
    </xf>
    <xf numFmtId="166" fontId="4" fillId="0" borderId="0" xfId="0" applyNumberFormat="1" applyFont="1" applyBorder="1" applyProtection="1">
      <protection locked="0"/>
    </xf>
    <xf numFmtId="164" fontId="4" fillId="0" borderId="0" xfId="0" applyNumberFormat="1" applyFont="1" applyBorder="1" applyProtection="1">
      <protection locked="0"/>
    </xf>
    <xf numFmtId="164" fontId="10" fillId="0" borderId="0" xfId="0" applyNumberFormat="1" applyFont="1" applyBorder="1" applyProtection="1">
      <protection locked="0"/>
    </xf>
    <xf numFmtId="164" fontId="13" fillId="0" borderId="0" xfId="0" applyNumberFormat="1" applyFont="1" applyBorder="1" applyProtection="1">
      <protection locked="0"/>
    </xf>
    <xf numFmtId="0" fontId="0" fillId="8" borderId="1" xfId="0" applyFont="1" applyFill="1" applyBorder="1"/>
    <xf numFmtId="0" fontId="0" fillId="8" borderId="7" xfId="0" applyFont="1" applyFill="1" applyBorder="1"/>
    <xf numFmtId="0" fontId="0" fillId="2" borderId="1" xfId="0" applyFont="1" applyFill="1" applyBorder="1"/>
    <xf numFmtId="0" fontId="2" fillId="2" borderId="5" xfId="0" applyFont="1" applyFill="1" applyBorder="1"/>
    <xf numFmtId="0" fontId="0" fillId="8" borderId="8" xfId="0" applyFill="1" applyBorder="1"/>
    <xf numFmtId="0" fontId="2" fillId="2" borderId="9" xfId="0" applyFont="1" applyFill="1" applyBorder="1"/>
    <xf numFmtId="0" fontId="0" fillId="2" borderId="5" xfId="0" applyFill="1" applyBorder="1"/>
    <xf numFmtId="166" fontId="0" fillId="8" borderId="8" xfId="0" applyNumberFormat="1" applyFill="1" applyBorder="1"/>
    <xf numFmtId="0" fontId="0" fillId="2" borderId="9" xfId="0" applyFill="1" applyBorder="1"/>
    <xf numFmtId="0" fontId="4" fillId="2" borderId="7" xfId="0" applyFont="1" applyFill="1" applyBorder="1"/>
    <xf numFmtId="0" fontId="8" fillId="8" borderId="9" xfId="0" applyFont="1" applyFill="1" applyBorder="1"/>
    <xf numFmtId="0" fontId="4" fillId="2" borderId="8" xfId="0" applyFont="1" applyFill="1" applyBorder="1"/>
    <xf numFmtId="166" fontId="4" fillId="2" borderId="7" xfId="1" applyNumberFormat="1" applyFont="1" applyFill="1" applyBorder="1"/>
    <xf numFmtId="164" fontId="8" fillId="8" borderId="9" xfId="1" applyNumberFormat="1" applyFont="1" applyFill="1" applyBorder="1"/>
    <xf numFmtId="166" fontId="4" fillId="2" borderId="8" xfId="1" applyNumberFormat="1" applyFont="1" applyFill="1" applyBorder="1"/>
    <xf numFmtId="0" fontId="4" fillId="8" borderId="7" xfId="0" applyFont="1" applyFill="1" applyBorder="1"/>
    <xf numFmtId="0" fontId="8" fillId="2" borderId="9" xfId="0" applyFont="1" applyFill="1" applyBorder="1"/>
    <xf numFmtId="164" fontId="4" fillId="8" borderId="7" xfId="0" applyNumberFormat="1" applyFont="1" applyFill="1" applyBorder="1"/>
    <xf numFmtId="165" fontId="4" fillId="2" borderId="9" xfId="0" applyNumberFormat="1" applyFont="1" applyFill="1" applyBorder="1"/>
    <xf numFmtId="164" fontId="4" fillId="8" borderId="8" xfId="0" applyNumberFormat="1" applyFont="1" applyFill="1" applyBorder="1"/>
    <xf numFmtId="164" fontId="4" fillId="2" borderId="10" xfId="0" applyNumberFormat="1" applyFont="1" applyFill="1" applyBorder="1"/>
    <xf numFmtId="164" fontId="4" fillId="8" borderId="9" xfId="0" applyNumberFormat="1" applyFont="1" applyFill="1" applyBorder="1"/>
    <xf numFmtId="164" fontId="4" fillId="2" borderId="8" xfId="0" applyNumberFormat="1" applyFont="1" applyFill="1" applyBorder="1"/>
    <xf numFmtId="164" fontId="4" fillId="2" borderId="7" xfId="0" applyNumberFormat="1" applyFont="1" applyFill="1" applyBorder="1"/>
    <xf numFmtId="0" fontId="4" fillId="8" borderId="8" xfId="0" applyFont="1" applyFill="1" applyBorder="1"/>
    <xf numFmtId="165" fontId="8" fillId="8" borderId="9" xfId="0" applyNumberFormat="1" applyFont="1" applyFill="1" applyBorder="1"/>
    <xf numFmtId="165" fontId="4" fillId="8" borderId="9" xfId="0" applyNumberFormat="1" applyFont="1" applyFill="1" applyBorder="1"/>
    <xf numFmtId="164" fontId="4" fillId="2" borderId="9" xfId="0" applyNumberFormat="1" applyFont="1" applyFill="1" applyBorder="1"/>
    <xf numFmtId="0" fontId="0" fillId="2" borderId="8" xfId="0" applyFont="1" applyFill="1" applyBorder="1"/>
    <xf numFmtId="0" fontId="0" fillId="2" borderId="8" xfId="0" applyFill="1" applyBorder="1"/>
    <xf numFmtId="0" fontId="2" fillId="8" borderId="5" xfId="0" applyFont="1" applyFill="1" applyBorder="1"/>
    <xf numFmtId="0" fontId="0" fillId="8" borderId="5" xfId="0" applyFill="1" applyBorder="1"/>
    <xf numFmtId="164" fontId="4" fillId="8" borderId="10" xfId="0" applyNumberFormat="1" applyFont="1" applyFill="1" applyBorder="1"/>
    <xf numFmtId="0" fontId="4" fillId="8" borderId="11" xfId="0" applyFont="1" applyFill="1" applyBorder="1"/>
    <xf numFmtId="164" fontId="4" fillId="0" borderId="0" xfId="0" applyNumberFormat="1" applyFont="1" applyBorder="1" applyAlignment="1">
      <alignment wrapText="1"/>
    </xf>
    <xf numFmtId="164" fontId="4" fillId="2" borderId="5" xfId="0" applyNumberFormat="1" applyFont="1" applyFill="1" applyBorder="1"/>
    <xf numFmtId="0" fontId="4" fillId="0" borderId="0" xfId="0" applyFont="1" applyBorder="1" applyAlignment="1">
      <alignment horizontal="left" wrapText="1"/>
    </xf>
    <xf numFmtId="0" fontId="5" fillId="0" borderId="12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15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5" xfId="0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6" xfId="0" applyBorder="1" applyProtection="1">
      <protection locked="0"/>
    </xf>
    <xf numFmtId="0" fontId="4" fillId="0" borderId="0" xfId="0" applyFont="1" applyBorder="1" applyAlignment="1" applyProtection="1">
      <protection locked="0"/>
    </xf>
    <xf numFmtId="0" fontId="5" fillId="0" borderId="0" xfId="0" applyFont="1" applyBorder="1" applyProtection="1">
      <protection locked="0"/>
    </xf>
    <xf numFmtId="166" fontId="4" fillId="9" borderId="4" xfId="0" applyNumberFormat="1" applyFont="1" applyFill="1" applyBorder="1" applyProtection="1">
      <protection locked="0"/>
    </xf>
    <xf numFmtId="164" fontId="4" fillId="9" borderId="0" xfId="0" applyNumberFormat="1" applyFont="1" applyFill="1" applyBorder="1" applyProtection="1"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0" fillId="3" borderId="0" xfId="0" applyFill="1" applyBorder="1" applyProtection="1">
      <protection locked="0"/>
    </xf>
    <xf numFmtId="164" fontId="10" fillId="9" borderId="0" xfId="0" applyNumberFormat="1" applyFont="1" applyFill="1" applyBorder="1" applyProtection="1">
      <protection locked="0"/>
    </xf>
    <xf numFmtId="164" fontId="13" fillId="9" borderId="0" xfId="0" applyNumberFormat="1" applyFont="1" applyFill="1" applyBorder="1" applyProtection="1">
      <protection locked="0"/>
    </xf>
    <xf numFmtId="0" fontId="10" fillId="0" borderId="0" xfId="0" applyFont="1" applyBorder="1" applyProtection="1">
      <protection locked="0"/>
    </xf>
    <xf numFmtId="0" fontId="10" fillId="3" borderId="0" xfId="0" applyFont="1" applyFill="1" applyBorder="1" applyProtection="1">
      <protection locked="0"/>
    </xf>
    <xf numFmtId="0" fontId="12" fillId="0" borderId="0" xfId="0" applyFont="1" applyBorder="1" applyProtection="1">
      <protection locked="0"/>
    </xf>
    <xf numFmtId="164" fontId="13" fillId="9" borderId="4" xfId="0" applyNumberFormat="1" applyFont="1" applyFill="1" applyBorder="1" applyProtection="1">
      <protection locked="0"/>
    </xf>
    <xf numFmtId="164" fontId="18" fillId="0" borderId="0" xfId="0" applyNumberFormat="1" applyFont="1" applyBorder="1" applyProtection="1">
      <protection locked="0"/>
    </xf>
    <xf numFmtId="164" fontId="18" fillId="0" borderId="0" xfId="0" applyNumberFormat="1" applyFont="1" applyBorder="1" applyAlignment="1" applyProtection="1">
      <alignment wrapText="1"/>
      <protection locked="0"/>
    </xf>
    <xf numFmtId="0" fontId="19" fillId="0" borderId="0" xfId="0" applyFont="1" applyBorder="1"/>
    <xf numFmtId="164" fontId="19" fillId="0" borderId="0" xfId="0" applyNumberFormat="1" applyFont="1" applyBorder="1" applyProtection="1">
      <protection locked="0"/>
    </xf>
    <xf numFmtId="164" fontId="19" fillId="3" borderId="3" xfId="0" applyNumberFormat="1" applyFont="1" applyFill="1" applyBorder="1"/>
    <xf numFmtId="0" fontId="0" fillId="8" borderId="9" xfId="0" applyFill="1" applyBorder="1"/>
    <xf numFmtId="0" fontId="0" fillId="0" borderId="15" xfId="0" applyBorder="1"/>
    <xf numFmtId="0" fontId="0" fillId="0" borderId="3" xfId="0" applyBorder="1"/>
    <xf numFmtId="0" fontId="4" fillId="0" borderId="3" xfId="0" applyFont="1" applyBorder="1"/>
    <xf numFmtId="0" fontId="4" fillId="0" borderId="15" xfId="0" applyFont="1" applyBorder="1"/>
    <xf numFmtId="0" fontId="4" fillId="0" borderId="17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4" fillId="0" borderId="19" xfId="0" applyFont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5" fillId="0" borderId="1" xfId="0" applyFont="1" applyBorder="1"/>
    <xf numFmtId="0" fontId="4" fillId="11" borderId="1" xfId="0" applyFont="1" applyFill="1" applyBorder="1"/>
    <xf numFmtId="0" fontId="4" fillId="0" borderId="1" xfId="0" applyFont="1" applyFill="1" applyBorder="1"/>
    <xf numFmtId="0" fontId="4" fillId="0" borderId="1" xfId="0" applyFont="1" applyBorder="1"/>
    <xf numFmtId="0" fontId="0" fillId="0" borderId="1" xfId="0" applyBorder="1"/>
    <xf numFmtId="0" fontId="0" fillId="11" borderId="1" xfId="0" applyFill="1" applyBorder="1"/>
    <xf numFmtId="0" fontId="0" fillId="0" borderId="1" xfId="0" applyFill="1" applyBorder="1"/>
    <xf numFmtId="0" fontId="3" fillId="0" borderId="1" xfId="0" applyFont="1" applyFill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4" fillId="8" borderId="20" xfId="0" applyNumberFormat="1" applyFont="1" applyFill="1" applyBorder="1"/>
  </cellXfs>
  <cellStyles count="2">
    <cellStyle name="Normal" xfId="0" builtinId="0"/>
    <cellStyle name="Pourcentage" xfId="1" builtinId="5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\ &quot;€&quot;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\ &quot;€&quot;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\ &quot;€&quot;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6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6" formatCode="0.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\ &quot;€&quot;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\ &quot;€&quot;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\ &quot;€&quot;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\ &quot;€&quot;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#,##0\ &quot;€&quot;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6" formatCode="0.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6" formatCode="0.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6" formatCode="0.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6" formatCode="0.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6" formatCode="0.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Light16"/>
  <colors>
    <mruColors>
      <color rgb="FF007DBF"/>
      <color rgb="FFDCCA1C"/>
      <color rgb="FF772681"/>
      <color rgb="FF2A94AB"/>
      <color rgb="FF81B93E"/>
      <color rgb="FF6CBFB0"/>
      <color rgb="FFDC5E40"/>
      <color rgb="FF5F9B4D"/>
      <color rgb="FF60A59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fr-FR" sz="1800"/>
              <a:t>Dépenses d'investissement (F1)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81B93E"/>
            </a:solidFill>
          </c:spPr>
          <c:dPt>
            <c:idx val="1"/>
            <c:bubble3D val="0"/>
            <c:spPr>
              <a:solidFill>
                <a:srgbClr val="5F9B4D"/>
              </a:solidFill>
            </c:spPr>
            <c:extLst>
              <c:ext xmlns:c16="http://schemas.microsoft.com/office/drawing/2014/chart" uri="{C3380CC4-5D6E-409C-BE32-E72D297353CC}">
                <c16:uniqueId val="{00000001-B29C-4CBD-A244-F20BA844B0BE}"/>
              </c:ext>
            </c:extLst>
          </c:dPt>
          <c:dLbls>
            <c:dLbl>
              <c:idx val="0"/>
              <c:layout>
                <c:manualLayout>
                  <c:x val="7.0063038345261827E-2"/>
                  <c:y val="0.10508202810678297"/>
                </c:manualLayout>
              </c:layout>
              <c:spPr/>
              <c:txPr>
                <a:bodyPr/>
                <a:lstStyle/>
                <a:p>
                  <a:pPr>
                    <a:defRPr sz="1800" b="1"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9C-4CBD-A244-F20BA844B0BE}"/>
                </c:ext>
              </c:extLst>
            </c:dLbl>
            <c:dLbl>
              <c:idx val="1"/>
              <c:layout>
                <c:manualLayout>
                  <c:x val="-2.3354346115087275E-2"/>
                  <c:y val="-0.10883495768202521"/>
                </c:manualLayout>
              </c:layout>
              <c:spPr/>
              <c:txPr>
                <a:bodyPr/>
                <a:lstStyle/>
                <a:p>
                  <a:pPr>
                    <a:defRPr sz="1800" b="1"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9C-4CBD-A244-F20BA844B0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(Type!$C$73,Type!$C$74)</c:f>
              <c:strCache>
                <c:ptCount val="2"/>
                <c:pt idx="0">
                  <c:v>Dépenses investissement hors voirie </c:v>
                </c:pt>
                <c:pt idx="1">
                  <c:v>Dépenses investissement voirie hors grands travaux</c:v>
                </c:pt>
              </c:strCache>
            </c:strRef>
          </c:cat>
          <c:val>
            <c:numRef>
              <c:f>(Type!$J$73,Type!$J$74)</c:f>
              <c:numCache>
                <c:formatCode>#\ ##0\ "€"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9C-4CBD-A244-F20BA844B0B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65"/>
      </c:doughnutChart>
    </c:plotArea>
    <c:legend>
      <c:legendPos val="r"/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fr-FR" sz="1800"/>
              <a:t>Dépenses de voirie par km pour 1</a:t>
            </a:r>
            <a:r>
              <a:rPr lang="fr-FR" sz="1800" baseline="0"/>
              <a:t> 000 habitants (F10)</a:t>
            </a:r>
            <a:endParaRPr lang="fr-FR" sz="18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Fonctionnement voirie</c:v>
          </c:tx>
          <c:invertIfNegative val="0"/>
          <c:cat>
            <c:strRef>
              <c:f>Type!$D$71:$G$71</c:f>
              <c:strCache>
                <c:ptCount val="4"/>
                <c:pt idx="0">
                  <c:v>CA 2016</c:v>
                </c:pt>
                <c:pt idx="1">
                  <c:v>CA 2017</c:v>
                </c:pt>
                <c:pt idx="2">
                  <c:v>CA 2018</c:v>
                </c:pt>
                <c:pt idx="3">
                  <c:v>CA 2019</c:v>
                </c:pt>
              </c:strCache>
            </c:strRef>
          </c:cat>
          <c:val>
            <c:numRef>
              <c:f>Type!$D$109:$G$109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2-47DE-A981-275BA07D8CE7}"/>
            </c:ext>
          </c:extLst>
        </c:ser>
        <c:ser>
          <c:idx val="1"/>
          <c:order val="1"/>
          <c:tx>
            <c:v>Investissement voirie</c:v>
          </c:tx>
          <c:invertIfNegative val="0"/>
          <c:cat>
            <c:strRef>
              <c:f>Type!$D$71:$G$71</c:f>
              <c:strCache>
                <c:ptCount val="4"/>
                <c:pt idx="0">
                  <c:v>CA 2016</c:v>
                </c:pt>
                <c:pt idx="1">
                  <c:v>CA 2017</c:v>
                </c:pt>
                <c:pt idx="2">
                  <c:v>CA 2018</c:v>
                </c:pt>
                <c:pt idx="3">
                  <c:v>CA 2019</c:v>
                </c:pt>
              </c:strCache>
            </c:strRef>
          </c:cat>
          <c:val>
            <c:numRef>
              <c:f>Type!$D$110:$G$110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92-47DE-A981-275BA07D8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30976"/>
        <c:axId val="43632512"/>
      </c:barChart>
      <c:catAx>
        <c:axId val="43630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43632512"/>
        <c:crosses val="autoZero"/>
        <c:auto val="1"/>
        <c:lblAlgn val="ctr"/>
        <c:lblOffset val="100"/>
        <c:noMultiLvlLbl val="0"/>
      </c:catAx>
      <c:valAx>
        <c:axId val="43632512"/>
        <c:scaling>
          <c:orientation val="minMax"/>
        </c:scaling>
        <c:delete val="0"/>
        <c:axPos val="l"/>
        <c:majorGridlines/>
        <c:numFmt formatCode="#,##0\ &quot;€&quot;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fr-FR"/>
          </a:p>
        </c:txPr>
        <c:crossAx val="436309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fr-FR" sz="1800"/>
              <a:t>Grosses réparations</a:t>
            </a:r>
            <a:r>
              <a:rPr lang="fr-FR" sz="1800" baseline="0"/>
              <a:t> par km pour 1 000 habitants (F11)</a:t>
            </a:r>
            <a:endParaRPr lang="fr-FR" sz="18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Chaussées</c:v>
          </c:tx>
          <c:invertIfNegative val="0"/>
          <c:cat>
            <c:strRef>
              <c:f>Type!$D$71:$G$71</c:f>
              <c:strCache>
                <c:ptCount val="4"/>
                <c:pt idx="0">
                  <c:v>CA 2016</c:v>
                </c:pt>
                <c:pt idx="1">
                  <c:v>CA 2017</c:v>
                </c:pt>
                <c:pt idx="2">
                  <c:v>CA 2018</c:v>
                </c:pt>
                <c:pt idx="3">
                  <c:v>CA 2019</c:v>
                </c:pt>
              </c:strCache>
            </c:strRef>
          </c:cat>
          <c:val>
            <c:numRef>
              <c:f>Type!$D$112:$G$112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0-488F-972C-E91B1CF07C2D}"/>
            </c:ext>
          </c:extLst>
        </c:ser>
        <c:ser>
          <c:idx val="1"/>
          <c:order val="1"/>
          <c:tx>
            <c:v>OA</c:v>
          </c:tx>
          <c:invertIfNegative val="0"/>
          <c:cat>
            <c:strRef>
              <c:f>Type!$D$71:$G$71</c:f>
              <c:strCache>
                <c:ptCount val="4"/>
                <c:pt idx="0">
                  <c:v>CA 2016</c:v>
                </c:pt>
                <c:pt idx="1">
                  <c:v>CA 2017</c:v>
                </c:pt>
                <c:pt idx="2">
                  <c:v>CA 2018</c:v>
                </c:pt>
                <c:pt idx="3">
                  <c:v>CA 2019</c:v>
                </c:pt>
              </c:strCache>
            </c:strRef>
          </c:cat>
          <c:val>
            <c:numRef>
              <c:f>Type!$D$113:$G$113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C0-488F-972C-E91B1CF07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80736"/>
        <c:axId val="43815296"/>
      </c:barChart>
      <c:catAx>
        <c:axId val="43780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43815296"/>
        <c:crosses val="autoZero"/>
        <c:auto val="1"/>
        <c:lblAlgn val="ctr"/>
        <c:lblOffset val="100"/>
        <c:noMultiLvlLbl val="0"/>
      </c:catAx>
      <c:valAx>
        <c:axId val="43815296"/>
        <c:scaling>
          <c:orientation val="minMax"/>
        </c:scaling>
        <c:delete val="0"/>
        <c:axPos val="l"/>
        <c:majorGridlines/>
        <c:numFmt formatCode="#,##0\ &quot;€&quot;" sourceLinked="0"/>
        <c:majorTickMark val="out"/>
        <c:minorTickMark val="none"/>
        <c:tickLblPos val="nextTo"/>
        <c:txPr>
          <a:bodyPr/>
          <a:lstStyle/>
          <a:p>
            <a:pPr>
              <a:defRPr sz="1200" b="0"/>
            </a:pPr>
            <a:endParaRPr lang="fr-FR"/>
          </a:p>
        </c:txPr>
        <c:crossAx val="4378073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fr-FR" sz="1800"/>
              <a:t>Nombre d'agents pour 100 km (F12)</a:t>
            </a:r>
          </a:p>
        </c:rich>
      </c:tx>
      <c:layout>
        <c:manualLayout>
          <c:xMode val="edge"/>
          <c:yMode val="edge"/>
          <c:x val="0.21866666666666668"/>
          <c:y val="2.314814814814814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Agents gestion/ingénierie</c:v>
          </c:tx>
          <c:invertIfNegative val="0"/>
          <c:cat>
            <c:strRef>
              <c:f>Type!$D$71:$G$71</c:f>
              <c:strCache>
                <c:ptCount val="4"/>
                <c:pt idx="0">
                  <c:v>CA 2016</c:v>
                </c:pt>
                <c:pt idx="1">
                  <c:v>CA 2017</c:v>
                </c:pt>
                <c:pt idx="2">
                  <c:v>CA 2018</c:v>
                </c:pt>
                <c:pt idx="3">
                  <c:v>CA 2019</c:v>
                </c:pt>
              </c:strCache>
            </c:strRef>
          </c:cat>
          <c:val>
            <c:numRef>
              <c:f>Type!$D$115:$G$115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9F-44F1-B65D-69E73AD4BEF2}"/>
            </c:ext>
          </c:extLst>
        </c:ser>
        <c:ser>
          <c:idx val="1"/>
          <c:order val="1"/>
          <c:tx>
            <c:v>Agents route</c:v>
          </c:tx>
          <c:invertIfNegative val="0"/>
          <c:cat>
            <c:strRef>
              <c:f>Type!$D$71:$G$71</c:f>
              <c:strCache>
                <c:ptCount val="4"/>
                <c:pt idx="0">
                  <c:v>CA 2016</c:v>
                </c:pt>
                <c:pt idx="1">
                  <c:v>CA 2017</c:v>
                </c:pt>
                <c:pt idx="2">
                  <c:v>CA 2018</c:v>
                </c:pt>
                <c:pt idx="3">
                  <c:v>CA 2019</c:v>
                </c:pt>
              </c:strCache>
            </c:strRef>
          </c:cat>
          <c:val>
            <c:numRef>
              <c:f>Type!$D$116:$G$116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9F-44F1-B65D-69E73AD4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28352"/>
        <c:axId val="43829888"/>
      </c:barChart>
      <c:catAx>
        <c:axId val="43828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43829888"/>
        <c:crosses val="autoZero"/>
        <c:auto val="1"/>
        <c:lblAlgn val="ctr"/>
        <c:lblOffset val="100"/>
        <c:noMultiLvlLbl val="0"/>
      </c:catAx>
      <c:valAx>
        <c:axId val="43829888"/>
        <c:scaling>
          <c:orientation val="minMax"/>
        </c:scaling>
        <c:delete val="0"/>
        <c:axPos val="l"/>
        <c:majorGridlines/>
        <c:numFmt formatCode="#,##0\ &quot;€&quot;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4382835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fr-FR" sz="1800"/>
              <a:t>Dépenses de fonctionnement</a:t>
            </a:r>
            <a:r>
              <a:rPr lang="fr-FR" sz="1800" baseline="0"/>
              <a:t> (F2)  </a:t>
            </a:r>
            <a:endParaRPr lang="fr-FR" sz="1800"/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1B93E"/>
              </a:solidFill>
            </c:spPr>
            <c:extLst>
              <c:ext xmlns:c16="http://schemas.microsoft.com/office/drawing/2014/chart" uri="{C3380CC4-5D6E-409C-BE32-E72D297353CC}">
                <c16:uniqueId val="{00000001-4C79-4D5C-816F-3728FAFDDFC9}"/>
              </c:ext>
            </c:extLst>
          </c:dPt>
          <c:dPt>
            <c:idx val="1"/>
            <c:bubble3D val="0"/>
            <c:spPr>
              <a:solidFill>
                <a:srgbClr val="5F9B4D"/>
              </a:solidFill>
            </c:spPr>
            <c:extLst>
              <c:ext xmlns:c16="http://schemas.microsoft.com/office/drawing/2014/chart" uri="{C3380CC4-5D6E-409C-BE32-E72D297353CC}">
                <c16:uniqueId val="{00000003-4C79-4D5C-816F-3728FAFDDFC9}"/>
              </c:ext>
            </c:extLst>
          </c:dPt>
          <c:dLbls>
            <c:dLbl>
              <c:idx val="0"/>
              <c:layout>
                <c:manualLayout>
                  <c:x val="2.4742307592591453E-2"/>
                  <c:y val="0.11107683893391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79-4D5C-816F-3728FAFDDFC9}"/>
                </c:ext>
              </c:extLst>
            </c:dLbl>
            <c:dLbl>
              <c:idx val="1"/>
              <c:layout>
                <c:manualLayout>
                  <c:x val="-1.1419526581196056E-2"/>
                  <c:y val="-0.114779400231716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79-4D5C-816F-3728FAFDDF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(Type!$C$76,Type!$C$77)</c:f>
              <c:strCache>
                <c:ptCount val="2"/>
                <c:pt idx="0">
                  <c:v>Dépenses de fonctionnement hors voirie</c:v>
                </c:pt>
                <c:pt idx="1">
                  <c:v>Dépenses de fonctionnement voirie hors charges de personnel</c:v>
                </c:pt>
              </c:strCache>
            </c:strRef>
          </c:cat>
          <c:val>
            <c:numRef>
              <c:f>(Type!$J$76,Type!$J$77)</c:f>
              <c:numCache>
                <c:formatCode>#\ ##0\ "€"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79-4D5C-816F-3728FAFDDF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65"/>
      </c:doughnutChart>
    </c:plotArea>
    <c:legend>
      <c:legendPos val="r"/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/>
            </a:pPr>
            <a:r>
              <a:rPr lang="fr-FR" sz="1800"/>
              <a:t>INVESTISSEMENT/FONCTIONNEMENT</a:t>
            </a:r>
            <a:r>
              <a:rPr lang="fr-FR" sz="1800" baseline="0"/>
              <a:t> VOIRIE  (F3)</a:t>
            </a:r>
            <a:endParaRPr lang="fr-FR" sz="1800"/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81B93E"/>
            </a:solidFill>
          </c:spPr>
          <c:dPt>
            <c:idx val="1"/>
            <c:bubble3D val="0"/>
            <c:spPr>
              <a:solidFill>
                <a:srgbClr val="5F9B4D"/>
              </a:solidFill>
            </c:spPr>
            <c:extLst>
              <c:ext xmlns:c16="http://schemas.microsoft.com/office/drawing/2014/chart" uri="{C3380CC4-5D6E-409C-BE32-E72D297353CC}">
                <c16:uniqueId val="{00000001-866B-4AE4-A474-5F515D330D8A}"/>
              </c:ext>
            </c:extLst>
          </c:dPt>
          <c:dLbls>
            <c:dLbl>
              <c:idx val="0"/>
              <c:layout>
                <c:manualLayout>
                  <c:x val="6.258465819971204E-2"/>
                  <c:y val="7.83825278967737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6B-4AE4-A474-5F515D330D8A}"/>
                </c:ext>
              </c:extLst>
            </c:dLbl>
            <c:dLbl>
              <c:idx val="1"/>
              <c:layout>
                <c:manualLayout>
                  <c:x val="-6.7525552268110287E-2"/>
                  <c:y val="-7.0917525239938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6B-4AE4-A474-5F515D330D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(Type!$C$79,Type!$C$80)</c:f>
              <c:strCache>
                <c:ptCount val="2"/>
                <c:pt idx="0">
                  <c:v>Part investissement voirie hors grands travaux</c:v>
                </c:pt>
                <c:pt idx="1">
                  <c:v>Part fonctionnement voirie hors charges de personnel</c:v>
                </c:pt>
              </c:strCache>
            </c:strRef>
          </c:cat>
          <c:val>
            <c:numRef>
              <c:f>(Type!$J$79,Type!$J$80)</c:f>
              <c:numCache>
                <c:formatCode>#\ ##0\ "€"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6B-4AE4-A474-5F515D330D8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65"/>
      </c:doughnutChart>
    </c:plotArea>
    <c:legend>
      <c:legendPos val="r"/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fr-FR" sz="1800"/>
              <a:t>Répartition des dépenses de fonctionnement (F4)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CD84-4098-AC14-1E554FCCC5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CD84-4098-AC14-1E554FCCC54D}"/>
              </c:ext>
            </c:extLst>
          </c:dPt>
          <c:dLbls>
            <c:dLbl>
              <c:idx val="0"/>
              <c:layout>
                <c:manualLayout>
                  <c:x val="8.4618763044698578E-2"/>
                  <c:y val="-4.65793197447948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84-4098-AC14-1E554FCCC54D}"/>
                </c:ext>
              </c:extLst>
            </c:dLbl>
            <c:dLbl>
              <c:idx val="1"/>
              <c:layout>
                <c:manualLayout>
                  <c:x val="-7.9330090354404914E-2"/>
                  <c:y val="4.65793197447948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84-4098-AC14-1E554FCCC54D}"/>
                </c:ext>
              </c:extLst>
            </c:dLbl>
            <c:dLbl>
              <c:idx val="2"/>
              <c:layout>
                <c:manualLayout>
                  <c:x val="-1.7628908967645539E-3"/>
                  <c:y val="-0.101892261941738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84-4098-AC14-1E554FCCC5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(Type!$C$82,Type!$C$83,Type!$C$84)</c:f>
              <c:strCache>
                <c:ptCount val="3"/>
                <c:pt idx="0">
                  <c:v>Charges de personnel</c:v>
                </c:pt>
                <c:pt idx="1">
                  <c:v>Travaux d'entretien </c:v>
                </c:pt>
                <c:pt idx="2">
                  <c:v>Fournitures de voirie</c:v>
                </c:pt>
              </c:strCache>
            </c:strRef>
          </c:cat>
          <c:val>
            <c:numRef>
              <c:f>(Type!$J$82,Type!$J$83,Type!$J$84)</c:f>
              <c:numCache>
                <c:formatCode>#\ ##0\ "€"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4-4098-AC14-1E554FCCC54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65"/>
      </c:doughnutChart>
    </c:plotArea>
    <c:legend>
      <c:legendPos val="r"/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/>
            </a:pPr>
            <a:r>
              <a:rPr lang="fr-FR" sz="1800" b="1"/>
              <a:t>REPARTITION DES DEPENSES D'INVESTISSEMENT VOIRIE  (F5)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3531933508311466E-2"/>
          <c:y val="0.22023721093581461"/>
          <c:w val="0.55764457567804027"/>
          <c:h val="0.72560994698983905"/>
        </c:manualLayout>
      </c:layout>
      <c:doughnut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21-48B8-9CE9-056009BCED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21-48B8-9CE9-056009BCED9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621-48B8-9CE9-056009BCED9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621-48B8-9CE9-056009BCED9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621-48B8-9CE9-056009BCED9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621-48B8-9CE9-056009BCED93}"/>
              </c:ext>
            </c:extLst>
          </c:dPt>
          <c:dLbls>
            <c:dLbl>
              <c:idx val="0"/>
              <c:layout>
                <c:manualLayout>
                  <c:x val="2.5014892161615902E-2"/>
                  <c:y val="-9.3434201193907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21-48B8-9CE9-056009BCED93}"/>
                </c:ext>
              </c:extLst>
            </c:dLbl>
            <c:dLbl>
              <c:idx val="1"/>
              <c:layout>
                <c:manualLayout>
                  <c:x val="4.4669450288599886E-2"/>
                  <c:y val="-8.75945636192878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21-48B8-9CE9-056009BCED93}"/>
                </c:ext>
              </c:extLst>
            </c:dLbl>
            <c:dLbl>
              <c:idx val="2"/>
              <c:layout>
                <c:manualLayout>
                  <c:x val="6.1546201717951818E-2"/>
                  <c:y val="-7.34757453872036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21-48B8-9CE9-056009BCED93}"/>
                </c:ext>
              </c:extLst>
            </c:dLbl>
            <c:dLbl>
              <c:idx val="3"/>
              <c:layout>
                <c:manualLayout>
                  <c:x val="6.9684342450215722E-2"/>
                  <c:y val="9.05143824065974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21-48B8-9CE9-056009BCED93}"/>
                </c:ext>
              </c:extLst>
            </c:dLbl>
            <c:dLbl>
              <c:idx val="4"/>
              <c:layout>
                <c:manualLayout>
                  <c:x val="3.9309116253967845E-2"/>
                  <c:y val="0.1021936575558357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21-48B8-9CE9-056009BCED93}"/>
                </c:ext>
              </c:extLst>
            </c:dLbl>
            <c:dLbl>
              <c:idx val="5"/>
              <c:layout>
                <c:manualLayout>
                  <c:x val="1.2507446080807951E-2"/>
                  <c:y val="8.524123565811450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21-48B8-9CE9-056009BCED93}"/>
                </c:ext>
              </c:extLst>
            </c:dLbl>
            <c:dLbl>
              <c:idx val="6"/>
              <c:layout>
                <c:manualLayout>
                  <c:x val="0"/>
                  <c:y val="7.88351072573590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21-48B8-9CE9-056009BCED93}"/>
                </c:ext>
              </c:extLst>
            </c:dLbl>
            <c:dLbl>
              <c:idx val="7"/>
              <c:layout>
                <c:manualLayout>
                  <c:x val="-8.5765344554111653E-2"/>
                  <c:y val="1.4599093936547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21-48B8-9CE9-056009BCED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Type!$C$86:$C$93</c:f>
              <c:strCache>
                <c:ptCount val="8"/>
                <c:pt idx="0">
                  <c:v>Grosses réparations sur chaussée</c:v>
                </c:pt>
                <c:pt idx="1">
                  <c:v>Opérations d'aménagement - requalification ayant un impact sur la maintenance patrimoniale</c:v>
                </c:pt>
                <c:pt idx="2">
                  <c:v>Grosses réparations sur ouvrages d'art</c:v>
                </c:pt>
                <c:pt idx="3">
                  <c:v>Travaux d'investissement sur réseau structurant</c:v>
                </c:pt>
                <c:pt idx="4">
                  <c:v>Frais d'études</c:v>
                </c:pt>
                <c:pt idx="5">
                  <c:v>Terrains de voirie</c:v>
                </c:pt>
                <c:pt idx="6">
                  <c:v>Matériel et outillage de voirie</c:v>
                </c:pt>
                <c:pt idx="7">
                  <c:v>Autres investissements</c:v>
                </c:pt>
              </c:strCache>
            </c:strRef>
          </c:cat>
          <c:val>
            <c:numRef>
              <c:f>Type!$J$86:$J$93</c:f>
              <c:numCache>
                <c:formatCode>#\ ##0\ "€"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21-48B8-9CE9-056009BCED9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65"/>
      </c:doughnutChart>
    </c:plotArea>
    <c:legend>
      <c:legendPos val="r"/>
      <c:layout>
        <c:manualLayout>
          <c:xMode val="edge"/>
          <c:yMode val="edge"/>
          <c:x val="0.625"/>
          <c:y val="0.11417815063294273"/>
          <c:w val="0.35833333333333334"/>
          <c:h val="0.86945063376808329"/>
        </c:manualLayout>
      </c:layout>
      <c:overlay val="0"/>
      <c:txPr>
        <a:bodyPr/>
        <a:lstStyle/>
        <a:p>
          <a:pPr>
            <a:defRPr sz="11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fr-FR" sz="1800"/>
              <a:t>Evolution des dépenses de voirie</a:t>
            </a:r>
            <a:r>
              <a:rPr lang="fr-FR" sz="1800" baseline="0"/>
              <a:t> au km </a:t>
            </a:r>
            <a:r>
              <a:rPr lang="fr-FR" sz="1800"/>
              <a:t>(F6)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Investissement voirie au km</c:v>
          </c:tx>
          <c:cat>
            <c:strRef>
              <c:f>Type!$D$71:$G$71</c:f>
              <c:strCache>
                <c:ptCount val="4"/>
                <c:pt idx="0">
                  <c:v>CA 2016</c:v>
                </c:pt>
                <c:pt idx="1">
                  <c:v>CA 2017</c:v>
                </c:pt>
                <c:pt idx="2">
                  <c:v>CA 2018</c:v>
                </c:pt>
                <c:pt idx="3">
                  <c:v>CA 2019</c:v>
                </c:pt>
              </c:strCache>
            </c:strRef>
          </c:cat>
          <c:val>
            <c:numRef>
              <c:f>Type!$D$95:$G$95</c:f>
              <c:numCache>
                <c:formatCode>#\ ##0\ "€"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67-45B0-8C38-05FFD9377282}"/>
            </c:ext>
          </c:extLst>
        </c:ser>
        <c:ser>
          <c:idx val="1"/>
          <c:order val="1"/>
          <c:tx>
            <c:v>Fonctionnement voirie au km</c:v>
          </c:tx>
          <c:cat>
            <c:strRef>
              <c:f>Type!$D$71:$G$71</c:f>
              <c:strCache>
                <c:ptCount val="4"/>
                <c:pt idx="0">
                  <c:v>CA 2016</c:v>
                </c:pt>
                <c:pt idx="1">
                  <c:v>CA 2017</c:v>
                </c:pt>
                <c:pt idx="2">
                  <c:v>CA 2018</c:v>
                </c:pt>
                <c:pt idx="3">
                  <c:v>CA 2019</c:v>
                </c:pt>
              </c:strCache>
            </c:strRef>
          </c:cat>
          <c:val>
            <c:numRef>
              <c:f>Type!$D$96:$G$96</c:f>
              <c:numCache>
                <c:formatCode>#\ ##0\ "€"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67-45B0-8C38-05FFD9377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26016"/>
        <c:axId val="43527552"/>
      </c:lineChart>
      <c:catAx>
        <c:axId val="4352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43527552"/>
        <c:crosses val="autoZero"/>
        <c:auto val="1"/>
        <c:lblAlgn val="ctr"/>
        <c:lblOffset val="100"/>
        <c:noMultiLvlLbl val="0"/>
      </c:catAx>
      <c:valAx>
        <c:axId val="43527552"/>
        <c:scaling>
          <c:orientation val="minMax"/>
        </c:scaling>
        <c:delete val="0"/>
        <c:axPos val="l"/>
        <c:majorGridlines/>
        <c:numFmt formatCode="#\ ##0\ &quot;€&quot;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435260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fr-FR" sz="1800"/>
              <a:t>Evolution grosses réparations au km (F7)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Type!$C$98</c:f>
              <c:strCache>
                <c:ptCount val="1"/>
                <c:pt idx="0">
                  <c:v>Grosses réparations chaussée au km</c:v>
                </c:pt>
              </c:strCache>
            </c:strRef>
          </c:tx>
          <c:cat>
            <c:strRef>
              <c:f>Type!$D$71:$G$71</c:f>
              <c:strCache>
                <c:ptCount val="4"/>
                <c:pt idx="0">
                  <c:v>CA 2016</c:v>
                </c:pt>
                <c:pt idx="1">
                  <c:v>CA 2017</c:v>
                </c:pt>
                <c:pt idx="2">
                  <c:v>CA 2018</c:v>
                </c:pt>
                <c:pt idx="3">
                  <c:v>CA 2019</c:v>
                </c:pt>
              </c:strCache>
            </c:strRef>
          </c:cat>
          <c:val>
            <c:numRef>
              <c:f>Type!$D$98:$G$98</c:f>
              <c:numCache>
                <c:formatCode>#\ ##0\ "€"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4B-4CA3-A8A6-334B8BDFAFBD}"/>
            </c:ext>
          </c:extLst>
        </c:ser>
        <c:ser>
          <c:idx val="1"/>
          <c:order val="1"/>
          <c:tx>
            <c:strRef>
              <c:f>Type!$C$99</c:f>
              <c:strCache>
                <c:ptCount val="1"/>
                <c:pt idx="0">
                  <c:v>Grosses réparations ouvrages d'art au km</c:v>
                </c:pt>
              </c:strCache>
            </c:strRef>
          </c:tx>
          <c:cat>
            <c:strRef>
              <c:f>Type!$D$71:$G$71</c:f>
              <c:strCache>
                <c:ptCount val="4"/>
                <c:pt idx="0">
                  <c:v>CA 2016</c:v>
                </c:pt>
                <c:pt idx="1">
                  <c:v>CA 2017</c:v>
                </c:pt>
                <c:pt idx="2">
                  <c:v>CA 2018</c:v>
                </c:pt>
                <c:pt idx="3">
                  <c:v>CA 2019</c:v>
                </c:pt>
              </c:strCache>
            </c:strRef>
          </c:cat>
          <c:val>
            <c:numRef>
              <c:f>Type!$D$99:$G$99</c:f>
              <c:numCache>
                <c:formatCode>#\ ##0\ "€"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4B-4CA3-A8A6-334B8BDFA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53152"/>
        <c:axId val="43554688"/>
      </c:lineChart>
      <c:catAx>
        <c:axId val="4355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43554688"/>
        <c:crosses val="autoZero"/>
        <c:auto val="1"/>
        <c:lblAlgn val="ctr"/>
        <c:lblOffset val="100"/>
        <c:noMultiLvlLbl val="0"/>
      </c:catAx>
      <c:valAx>
        <c:axId val="43554688"/>
        <c:scaling>
          <c:orientation val="minMax"/>
        </c:scaling>
        <c:delete val="0"/>
        <c:axPos val="l"/>
        <c:majorGridlines/>
        <c:numFmt formatCode="#\ ##0\ &quot;€&quot;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4355315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fr-FR" sz="1800"/>
              <a:t>Répartition des effectifs (F8)</a:t>
            </a:r>
          </a:p>
        </c:rich>
      </c:tx>
      <c:layout>
        <c:manualLayout>
          <c:xMode val="edge"/>
          <c:yMode val="edge"/>
          <c:x val="0.21476348654165553"/>
          <c:y val="2.1956065507965975E-2"/>
        </c:manualLayout>
      </c:layout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585E-4932-833D-3B917905B01E}"/>
              </c:ext>
            </c:extLst>
          </c:dPt>
          <c:dLbls>
            <c:dLbl>
              <c:idx val="0"/>
              <c:layout>
                <c:manualLayout>
                  <c:x val="3.3352831770141075E-2"/>
                  <c:y val="0.107360156374417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5E-4932-833D-3B917905B01E}"/>
                </c:ext>
              </c:extLst>
            </c:dLbl>
            <c:dLbl>
              <c:idx val="1"/>
              <c:layout>
                <c:manualLayout>
                  <c:x val="-1.4043297587427853E-2"/>
                  <c:y val="-0.11082338722520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5E-4932-833D-3B917905B0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(Type!$C$102,Type!$C$103)</c:f>
              <c:strCache>
                <c:ptCount val="2"/>
                <c:pt idx="0">
                  <c:v>Total agents hors voirie</c:v>
                </c:pt>
                <c:pt idx="1">
                  <c:v>Total agents voirie</c:v>
                </c:pt>
              </c:strCache>
            </c:strRef>
          </c:cat>
          <c:val>
            <c:numRef>
              <c:f>(Type!$J$102,Type!$J$103)</c:f>
              <c:numCache>
                <c:formatCode>#\ ##0\ "€"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5E-4932-833D-3B917905B0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65"/>
      </c:doughnutChart>
    </c:plotArea>
    <c:legend>
      <c:legendPos val="r"/>
      <c:overlay val="0"/>
      <c:txPr>
        <a:bodyPr/>
        <a:lstStyle/>
        <a:p>
          <a:pPr>
            <a:defRPr sz="1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fr-FR" sz="1800"/>
              <a:t>Répartition des agents voirie (F9)</a:t>
            </a:r>
          </a:p>
        </c:rich>
      </c:tx>
      <c:overlay val="0"/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95-42A9-8561-C06B77C0FB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95-42A9-8561-C06B77C0FB56}"/>
              </c:ext>
            </c:extLst>
          </c:dPt>
          <c:dLbls>
            <c:dLbl>
              <c:idx val="0"/>
              <c:layout>
                <c:manualLayout>
                  <c:x val="6.6084753309370872E-2"/>
                  <c:y val="-9.38621952968717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95-42A9-8561-C06B77C0FB56}"/>
                </c:ext>
              </c:extLst>
            </c:dLbl>
            <c:dLbl>
              <c:idx val="1"/>
              <c:layout>
                <c:manualLayout>
                  <c:x val="5.7154381240536969E-2"/>
                  <c:y val="0.1042913281076352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95-42A9-8561-C06B77C0FB56}"/>
                </c:ext>
              </c:extLst>
            </c:dLbl>
            <c:dLbl>
              <c:idx val="2"/>
              <c:layout>
                <c:manualLayout>
                  <c:x val="-7.6801199791971572E-2"/>
                  <c:y val="-7.64803072789324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95-42A9-8561-C06B77C0FB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(Type!$C$105,Type!$C$106,Type!$C$107)</c:f>
              <c:strCache>
                <c:ptCount val="3"/>
                <c:pt idx="0">
                  <c:v>Agents ETP gestion/ingénierie en charge de la maintenance patrimoniale</c:v>
                </c:pt>
                <c:pt idx="1">
                  <c:v>Agents ETP sur la route en charge de la maintenance patrimoniale</c:v>
                </c:pt>
                <c:pt idx="2">
                  <c:v>Autres agents affectés à la voirie</c:v>
                </c:pt>
              </c:strCache>
            </c:strRef>
          </c:cat>
          <c:val>
            <c:numRef>
              <c:f>(Type!$J$105,Type!$J$106,Type!$J$107)</c:f>
              <c:numCache>
                <c:formatCode>#\ ##0\ "€"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95-42A9-8561-C06B77C0FB5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65"/>
      </c:doughnutChart>
    </c:plotArea>
    <c:legend>
      <c:legendPos val="r"/>
      <c:layout>
        <c:manualLayout>
          <c:xMode val="edge"/>
          <c:yMode val="edge"/>
          <c:x val="0.6602706995596298"/>
          <c:y val="0.18002828127487294"/>
          <c:w val="0.33694983140597784"/>
          <c:h val="0.81790547968571448"/>
        </c:manualLayout>
      </c:layout>
      <c:overlay val="0"/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Relationship Id="rId1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7938</xdr:colOff>
      <xdr:row>9</xdr:row>
      <xdr:rowOff>180975</xdr:rowOff>
    </xdr:from>
    <xdr:to>
      <xdr:col>6</xdr:col>
      <xdr:colOff>1095374</xdr:colOff>
      <xdr:row>15</xdr:row>
      <xdr:rowOff>103187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69938" y="2062163"/>
          <a:ext cx="10009186" cy="1255712"/>
        </a:xfrm>
        <a:prstGeom prst="rect">
          <a:avLst/>
        </a:prstGeom>
        <a:solidFill>
          <a:srgbClr val="6CBFB0"/>
        </a:solidFill>
        <a:ln w="9525" cmpd="sng">
          <a:solidFill>
            <a:srgbClr val="6CBFB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bg1"/>
              </a:solidFill>
            </a:rPr>
            <a:t>Métropole : .............................................		Interlocuteur : .....................................................</a:t>
          </a:r>
        </a:p>
        <a:p>
          <a:endParaRPr lang="fr-FR" sz="1400" b="1">
            <a:solidFill>
              <a:schemeClr val="bg1"/>
            </a:solidFill>
          </a:endParaRPr>
        </a:p>
        <a:p>
          <a:r>
            <a:rPr lang="fr-FR" sz="1400" b="1">
              <a:solidFill>
                <a:schemeClr val="bg1"/>
              </a:solidFill>
            </a:rPr>
            <a:t>Email : ........................................................		Téléphone :</a:t>
          </a:r>
          <a:r>
            <a:rPr lang="fr-FR" sz="1400" b="1" baseline="0">
              <a:solidFill>
                <a:schemeClr val="bg1"/>
              </a:solidFill>
            </a:rPr>
            <a:t> .........................................................</a:t>
          </a:r>
          <a:endParaRPr lang="fr-FR" sz="1400" b="1">
            <a:solidFill>
              <a:schemeClr val="bg1"/>
            </a:solidFill>
          </a:endParaRPr>
        </a:p>
        <a:p>
          <a:endParaRPr lang="fr-FR" sz="1400" b="1">
            <a:solidFill>
              <a:schemeClr val="bg1"/>
            </a:solidFill>
          </a:endParaRPr>
        </a:p>
        <a:p>
          <a:r>
            <a:rPr lang="fr-FR" sz="1400" b="1">
              <a:solidFill>
                <a:schemeClr val="bg1"/>
              </a:solidFill>
            </a:rPr>
            <a:t>Date : ..../..../.....</a:t>
          </a:r>
        </a:p>
      </xdr:txBody>
    </xdr:sp>
    <xdr:clientData/>
  </xdr:twoCellAnchor>
  <xdr:twoCellAnchor>
    <xdr:from>
      <xdr:col>2</xdr:col>
      <xdr:colOff>1425348</xdr:colOff>
      <xdr:row>16</xdr:row>
      <xdr:rowOff>154125</xdr:rowOff>
    </xdr:from>
    <xdr:to>
      <xdr:col>5</xdr:col>
      <xdr:colOff>684166</xdr:colOff>
      <xdr:row>17</xdr:row>
      <xdr:rowOff>87267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967491" y="3646625"/>
          <a:ext cx="6388961" cy="232499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200" b="1">
              <a:solidFill>
                <a:schemeClr val="tx1"/>
              </a:solidFill>
            </a:rPr>
            <a:t>Nota : zones en gris réservées aux calculs</a:t>
          </a:r>
          <a:r>
            <a:rPr lang="fr-FR" sz="1200" b="1" baseline="0">
              <a:solidFill>
                <a:schemeClr val="tx1"/>
              </a:solidFill>
            </a:rPr>
            <a:t> automatiques</a:t>
          </a:r>
          <a:endParaRPr lang="fr-FR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18943</xdr:colOff>
      <xdr:row>118</xdr:row>
      <xdr:rowOff>154304</xdr:rowOff>
    </xdr:from>
    <xdr:to>
      <xdr:col>12</xdr:col>
      <xdr:colOff>723900</xdr:colOff>
      <xdr:row>121</xdr:row>
      <xdr:rowOff>126999</xdr:rowOff>
    </xdr:to>
    <xdr:sp macro="" textlink="">
      <xdr:nvSpPr>
        <xdr:cNvPr id="4" name="Rectangle à coins arrondi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47643" y="24449404"/>
          <a:ext cx="17913457" cy="544195"/>
        </a:xfrm>
        <a:prstGeom prst="roundRect">
          <a:avLst/>
        </a:prstGeom>
        <a:solidFill>
          <a:srgbClr val="6CBFB0"/>
        </a:solidFill>
        <a:ln>
          <a:solidFill>
            <a:srgbClr val="6CBFB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 b="1"/>
            <a:t>Dépenses</a:t>
          </a:r>
          <a:r>
            <a:rPr lang="fr-FR" sz="2800" b="1" baseline="0"/>
            <a:t> consacrées à la voirie</a:t>
          </a:r>
          <a:r>
            <a:rPr lang="fr-FR" sz="1800" b="1"/>
            <a:t> </a:t>
          </a:r>
        </a:p>
      </xdr:txBody>
    </xdr:sp>
    <xdr:clientData/>
  </xdr:twoCellAnchor>
  <xdr:twoCellAnchor editAs="oneCell">
    <xdr:from>
      <xdr:col>4</xdr:col>
      <xdr:colOff>1243013</xdr:colOff>
      <xdr:row>3</xdr:row>
      <xdr:rowOff>98197</xdr:rowOff>
    </xdr:from>
    <xdr:to>
      <xdr:col>6</xdr:col>
      <xdr:colOff>930052</xdr:colOff>
      <xdr:row>8</xdr:row>
      <xdr:rowOff>2947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9870" y="642483"/>
          <a:ext cx="2952751" cy="1047750"/>
        </a:xfrm>
        <a:prstGeom prst="rect">
          <a:avLst/>
        </a:prstGeom>
      </xdr:spPr>
    </xdr:pic>
    <xdr:clientData/>
  </xdr:twoCellAnchor>
  <xdr:twoCellAnchor editAs="oneCell">
    <xdr:from>
      <xdr:col>1</xdr:col>
      <xdr:colOff>165554</xdr:colOff>
      <xdr:row>4</xdr:row>
      <xdr:rowOff>9073</xdr:rowOff>
    </xdr:from>
    <xdr:to>
      <xdr:col>2</xdr:col>
      <xdr:colOff>1790313</xdr:colOff>
      <xdr:row>8</xdr:row>
      <xdr:rowOff>16828</xdr:rowOff>
    </xdr:to>
    <xdr:pic>
      <xdr:nvPicPr>
        <xdr:cNvPr id="16" name="Image 15" descr="Z:\David ZAMBON IDRRIM actif\IDRRIM actif\06-DOSSIERS THÉMATIQUES\ONR - Observatoire National de la Route\Communication\Logo ONR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554" y="739323"/>
          <a:ext cx="2206489" cy="97613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6350</xdr:colOff>
      <xdr:row>122</xdr:row>
      <xdr:rowOff>103186</xdr:rowOff>
    </xdr:from>
    <xdr:to>
      <xdr:col>2</xdr:col>
      <xdr:colOff>4860110</xdr:colOff>
      <xdr:row>140</xdr:row>
      <xdr:rowOff>58209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5136620</xdr:colOff>
      <xdr:row>122</xdr:row>
      <xdr:rowOff>99484</xdr:rowOff>
    </xdr:from>
    <xdr:to>
      <xdr:col>5</xdr:col>
      <xdr:colOff>1281101</xdr:colOff>
      <xdr:row>140</xdr:row>
      <xdr:rowOff>100542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1473731</xdr:colOff>
      <xdr:row>122</xdr:row>
      <xdr:rowOff>89956</xdr:rowOff>
    </xdr:from>
    <xdr:to>
      <xdr:col>13</xdr:col>
      <xdr:colOff>15486</xdr:colOff>
      <xdr:row>140</xdr:row>
      <xdr:rowOff>63500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9524</xdr:colOff>
      <xdr:row>145</xdr:row>
      <xdr:rowOff>52916</xdr:rowOff>
    </xdr:from>
    <xdr:to>
      <xdr:col>3</xdr:col>
      <xdr:colOff>114300</xdr:colOff>
      <xdr:row>168</xdr:row>
      <xdr:rowOff>33867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1642534</xdr:colOff>
      <xdr:row>145</xdr:row>
      <xdr:rowOff>55030</xdr:rowOff>
    </xdr:from>
    <xdr:to>
      <xdr:col>10</xdr:col>
      <xdr:colOff>165100</xdr:colOff>
      <xdr:row>168</xdr:row>
      <xdr:rowOff>23115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514578</xdr:colOff>
      <xdr:row>173</xdr:row>
      <xdr:rowOff>84665</xdr:rowOff>
    </xdr:from>
    <xdr:to>
      <xdr:col>3</xdr:col>
      <xdr:colOff>130718</xdr:colOff>
      <xdr:row>195</xdr:row>
      <xdr:rowOff>42333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1678516</xdr:colOff>
      <xdr:row>173</xdr:row>
      <xdr:rowOff>38100</xdr:rowOff>
    </xdr:from>
    <xdr:to>
      <xdr:col>10</xdr:col>
      <xdr:colOff>232833</xdr:colOff>
      <xdr:row>194</xdr:row>
      <xdr:rowOff>188311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4232</xdr:colOff>
      <xdr:row>200</xdr:row>
      <xdr:rowOff>107950</xdr:rowOff>
    </xdr:from>
    <xdr:to>
      <xdr:col>3</xdr:col>
      <xdr:colOff>139700</xdr:colOff>
      <xdr:row>219</xdr:row>
      <xdr:rowOff>155546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26834</xdr:colOff>
      <xdr:row>200</xdr:row>
      <xdr:rowOff>87161</xdr:rowOff>
    </xdr:from>
    <xdr:to>
      <xdr:col>10</xdr:col>
      <xdr:colOff>254000</xdr:colOff>
      <xdr:row>219</xdr:row>
      <xdr:rowOff>120889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523875</xdr:colOff>
      <xdr:row>225</xdr:row>
      <xdr:rowOff>77258</xdr:rowOff>
    </xdr:from>
    <xdr:to>
      <xdr:col>3</xdr:col>
      <xdr:colOff>794003</xdr:colOff>
      <xdr:row>245</xdr:row>
      <xdr:rowOff>71966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1721907</xdr:colOff>
      <xdr:row>225</xdr:row>
      <xdr:rowOff>89959</xdr:rowOff>
    </xdr:from>
    <xdr:to>
      <xdr:col>9</xdr:col>
      <xdr:colOff>229808</xdr:colOff>
      <xdr:row>245</xdr:row>
      <xdr:rowOff>63501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558801</xdr:colOff>
      <xdr:row>225</xdr:row>
      <xdr:rowOff>71967</xdr:rowOff>
    </xdr:from>
    <xdr:to>
      <xdr:col>18</xdr:col>
      <xdr:colOff>697555</xdr:colOff>
      <xdr:row>245</xdr:row>
      <xdr:rowOff>41275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1020233</xdr:colOff>
      <xdr:row>141</xdr:row>
      <xdr:rowOff>63500</xdr:rowOff>
    </xdr:from>
    <xdr:to>
      <xdr:col>13</xdr:col>
      <xdr:colOff>0</xdr:colOff>
      <xdr:row>144</xdr:row>
      <xdr:rowOff>12700</xdr:rowOff>
    </xdr:to>
    <xdr:sp macro="" textlink="">
      <xdr:nvSpPr>
        <xdr:cNvPr id="27" name="Rectangle à coins arrondis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020233" y="28740100"/>
          <a:ext cx="17978967" cy="520700"/>
        </a:xfrm>
        <a:prstGeom prst="roundRect">
          <a:avLst/>
        </a:prstGeom>
        <a:solidFill>
          <a:srgbClr val="6CBFB0"/>
        </a:solidFill>
        <a:ln w="25400" cap="flat" cmpd="sng" algn="ctr">
          <a:solidFill>
            <a:srgbClr val="6CBFB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2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Répartition des dépenses de voirie</a:t>
          </a:r>
          <a:endParaRPr kumimoji="0" lang="fr-FR" sz="18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12700</xdr:colOff>
      <xdr:row>169</xdr:row>
      <xdr:rowOff>59267</xdr:rowOff>
    </xdr:from>
    <xdr:to>
      <xdr:col>13</xdr:col>
      <xdr:colOff>12700</xdr:colOff>
      <xdr:row>172</xdr:row>
      <xdr:rowOff>33867</xdr:rowOff>
    </xdr:to>
    <xdr:sp macro="" textlink="">
      <xdr:nvSpPr>
        <xdr:cNvPr id="29" name="Rectangle à coins arrondis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041400" y="34069867"/>
          <a:ext cx="17970500" cy="546100"/>
        </a:xfrm>
        <a:prstGeom prst="roundRect">
          <a:avLst/>
        </a:prstGeom>
        <a:solidFill>
          <a:srgbClr val="6CBFB0"/>
        </a:solidFill>
        <a:ln w="25400" cap="flat" cmpd="sng" algn="ctr">
          <a:solidFill>
            <a:srgbClr val="6CBFB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2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Evolution des dépenses de voirie</a:t>
          </a:r>
          <a:endParaRPr kumimoji="0" lang="fr-FR" sz="18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5290</xdr:colOff>
      <xdr:row>196</xdr:row>
      <xdr:rowOff>114303</xdr:rowOff>
    </xdr:from>
    <xdr:to>
      <xdr:col>13</xdr:col>
      <xdr:colOff>50800</xdr:colOff>
      <xdr:row>199</xdr:row>
      <xdr:rowOff>76203</xdr:rowOff>
    </xdr:to>
    <xdr:sp macro="" textlink="">
      <xdr:nvSpPr>
        <xdr:cNvPr id="30" name="Rectangle à coins arrondi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033990" y="39268403"/>
          <a:ext cx="18016010" cy="533400"/>
        </a:xfrm>
        <a:prstGeom prst="roundRect">
          <a:avLst/>
        </a:prstGeom>
        <a:solidFill>
          <a:srgbClr val="6CBFB0"/>
        </a:solidFill>
        <a:ln w="25400" cap="flat" cmpd="sng" algn="ctr">
          <a:solidFill>
            <a:srgbClr val="6CBFB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2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Répartition des agents consacrés à la voirie</a:t>
          </a:r>
          <a:endParaRPr kumimoji="0" lang="fr-FR" sz="18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1016001</xdr:colOff>
      <xdr:row>221</xdr:row>
      <xdr:rowOff>0</xdr:rowOff>
    </xdr:from>
    <xdr:to>
      <xdr:col>13</xdr:col>
      <xdr:colOff>12700</xdr:colOff>
      <xdr:row>223</xdr:row>
      <xdr:rowOff>152400</xdr:rowOff>
    </xdr:to>
    <xdr:sp macro="" textlink="">
      <xdr:nvSpPr>
        <xdr:cNvPr id="31" name="Rectangle à coins arrondis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016001" y="43916600"/>
          <a:ext cx="17995899" cy="533400"/>
        </a:xfrm>
        <a:prstGeom prst="roundRect">
          <a:avLst/>
        </a:prstGeom>
        <a:solidFill>
          <a:srgbClr val="6CBFB0"/>
        </a:solidFill>
        <a:ln w="25400" cap="flat" cmpd="sng" algn="ctr">
          <a:solidFill>
            <a:srgbClr val="6CBFB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2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Ratios par kilomètres et habitants</a:t>
          </a:r>
          <a:endParaRPr kumimoji="0" lang="fr-FR" sz="18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au3" displayName="Tableau3" ref="B20:J25" totalsRowShown="0" headerRowDxfId="53" dataDxfId="52" tableBorderDxfId="51">
  <autoFilter ref="B20:J25" xr:uid="{00000000-0009-0000-0100-000003000000}"/>
  <tableColumns count="9">
    <tableColumn id="1" xr3:uid="{00000000-0010-0000-0000-000001000000}" name="A" dataDxfId="50"/>
    <tableColumn id="2" xr3:uid="{00000000-0010-0000-0000-000002000000}" name="DONNÉES GÉNÉRALES" dataDxfId="49"/>
    <tableColumn id="3" xr3:uid="{00000000-0010-0000-0000-000003000000}" name="CA 2016" dataDxfId="48"/>
    <tableColumn id="4" xr3:uid="{00000000-0010-0000-0000-000004000000}" name="CA 2017" dataDxfId="47"/>
    <tableColumn id="5" xr3:uid="{00000000-0010-0000-0000-000005000000}" name="CA 2018" dataDxfId="46"/>
    <tableColumn id="8" xr3:uid="{00000000-0010-0000-0000-000008000000}" name="CA 2019" dataDxfId="45"/>
    <tableColumn id="7" xr3:uid="{00000000-0010-0000-0000-000007000000}" name="CA 2020" dataDxfId="44"/>
    <tableColumn id="9" xr3:uid="{C77CC207-785D-4815-B37B-7A80178B3C25}" name="BP 2021" dataDxfId="8"/>
    <tableColumn id="6" xr3:uid="{00000000-0010-0000-0000-000006000000}" name="MOYENNES" dataDxfId="7">
      <calculatedColumnFormula>AVERAGE(Tableau3[[#This Row],[CA 2016]:[CA 2020]])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eau6" displayName="Tableau6" ref="B27:J32" totalsRowShown="0" headerRowDxfId="43" dataDxfId="42">
  <autoFilter ref="B27:J32" xr:uid="{00000000-0009-0000-0100-000006000000}"/>
  <tableColumns count="9">
    <tableColumn id="1" xr3:uid="{00000000-0010-0000-0100-000001000000}" name="B" dataDxfId="41"/>
    <tableColumn id="2" xr3:uid="{00000000-0010-0000-0100-000002000000}" name="DONNÉES RESSOURCES HUMAINES" dataDxfId="40"/>
    <tableColumn id="3" xr3:uid="{00000000-0010-0000-0100-000003000000}" name="CA 2016" dataDxfId="39">
      <calculatedColumnFormula>D25-D26-D27</calculatedColumnFormula>
    </tableColumn>
    <tableColumn id="4" xr3:uid="{00000000-0010-0000-0100-000004000000}" name="CA 2017" dataDxfId="38"/>
    <tableColumn id="5" xr3:uid="{00000000-0010-0000-0100-000005000000}" name="CA 2018" dataDxfId="37"/>
    <tableColumn id="7" xr3:uid="{00000000-0010-0000-0100-000007000000}" name="CA 2019" dataDxfId="36"/>
    <tableColumn id="8" xr3:uid="{00000000-0010-0000-0100-000008000000}" name="CA 2020" dataDxfId="35"/>
    <tableColumn id="9" xr3:uid="{75B7EBC4-0563-4EBB-8EAC-EF02ADB48DB7}" name="BP 2021" dataDxfId="6"/>
    <tableColumn id="6" xr3:uid="{00000000-0010-0000-0100-000006000000}" name="MOYENNES" dataDxfId="5">
      <calculatedColumnFormula>AVERAGE(Tableau6[[#This Row],[CA 2016]:[CA 2020]])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eau7" displayName="Tableau7" ref="B34:J48" totalsRowShown="0" headerRowDxfId="34" dataDxfId="33">
  <autoFilter ref="B34:J48" xr:uid="{00000000-0009-0000-0100-000007000000}"/>
  <tableColumns count="9">
    <tableColumn id="1" xr3:uid="{00000000-0010-0000-0200-000001000000}" name="C" dataDxfId="32"/>
    <tableColumn id="2" xr3:uid="{00000000-0010-0000-0200-000002000000}" name="DONNÉES FONCTIONNEMENT" dataDxfId="31"/>
    <tableColumn id="3" xr3:uid="{00000000-0010-0000-0200-000003000000}" name="CA 2016" dataDxfId="30"/>
    <tableColumn id="4" xr3:uid="{00000000-0010-0000-0200-000004000000}" name="CA 2017" dataDxfId="29"/>
    <tableColumn id="5" xr3:uid="{00000000-0010-0000-0200-000005000000}" name="CA 2018" dataDxfId="28"/>
    <tableColumn id="7" xr3:uid="{00000000-0010-0000-0200-000007000000}" name="CA 2019" dataDxfId="27"/>
    <tableColumn id="8" xr3:uid="{00000000-0010-0000-0200-000008000000}" name="CA 2020"/>
    <tableColumn id="9" xr3:uid="{8F77EB7C-5D41-4896-8C55-9F3CA546EB20}" name="BP 2021"/>
    <tableColumn id="6" xr3:uid="{00000000-0010-0000-0200-000006000000}" name="MOYENNES" dataDxfId="4">
      <calculatedColumnFormula>AVERAGE(Tableau7[[#This Row],[CA 2016]:[CA 2020]])</calculatedColumnFormula>
    </tableColumn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3000000}" name="Tableau9" displayName="Tableau9" ref="B50:J62" totalsRowShown="0" dataDxfId="26">
  <autoFilter ref="B50:J62" xr:uid="{00000000-0009-0000-0100-000009000000}"/>
  <tableColumns count="9">
    <tableColumn id="1" xr3:uid="{00000000-0010-0000-0300-000001000000}" name="D" dataDxfId="25"/>
    <tableColumn id="2" xr3:uid="{00000000-0010-0000-0300-000002000000}" name="DONNÉES INVESTISSEMENT" dataDxfId="24"/>
    <tableColumn id="3" xr3:uid="{00000000-0010-0000-0300-000003000000}" name="CA 2016" dataDxfId="23"/>
    <tableColumn id="4" xr3:uid="{00000000-0010-0000-0300-000004000000}" name="CA 2017" dataDxfId="22"/>
    <tableColumn id="5" xr3:uid="{00000000-0010-0000-0300-000005000000}" name="CA 2018" dataDxfId="21"/>
    <tableColumn id="7" xr3:uid="{00000000-0010-0000-0300-000007000000}" name="CA 2019" dataDxfId="20"/>
    <tableColumn id="8" xr3:uid="{00000000-0010-0000-0300-000008000000}" name="CA 2020" dataDxfId="19"/>
    <tableColumn id="9" xr3:uid="{4E103488-A5BB-4E82-95E1-B9A15145B89D}" name="BP 2021" dataDxfId="3"/>
    <tableColumn id="6" xr3:uid="{00000000-0010-0000-0300-000006000000}" name="MOYENNES" dataDxfId="2">
      <calculatedColumnFormula>AVERAGE(Tableau9[[#This Row],[CA 2016]:[CA 2020]])</calculatedColumnFormula>
    </tableColumn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4000000}" name="Tableau10" displayName="Tableau10" ref="B64:J68" totalsRowShown="0" headerRowDxfId="18" dataDxfId="17">
  <autoFilter ref="B64:J68" xr:uid="{00000000-0009-0000-0100-00000A000000}"/>
  <tableColumns count="9">
    <tableColumn id="1" xr3:uid="{00000000-0010-0000-0400-000001000000}" name="E" dataDxfId="16"/>
    <tableColumn id="2" xr3:uid="{00000000-0010-0000-0400-000002000000}" name="REPARTITION DES INVESTISSEMENTS PAR TYPE DE VOIRIE " dataDxfId="15"/>
    <tableColumn id="3" xr3:uid="{00000000-0010-0000-0400-000003000000}" name="CA 2016" dataDxfId="14">
      <calculatedColumnFormula>#REF!+D63+D64</calculatedColumnFormula>
    </tableColumn>
    <tableColumn id="4" xr3:uid="{00000000-0010-0000-0400-000004000000}" name="CA 2017" dataDxfId="13"/>
    <tableColumn id="5" xr3:uid="{00000000-0010-0000-0400-000005000000}" name="CA 2018" dataDxfId="12"/>
    <tableColumn id="7" xr3:uid="{00000000-0010-0000-0400-000007000000}" name="CA 2019" dataDxfId="11"/>
    <tableColumn id="8" xr3:uid="{00000000-0010-0000-0400-000008000000}" name="CA 2020" dataDxfId="10"/>
    <tableColumn id="9" xr3:uid="{963F89D9-D0C1-4F98-874B-53C78045BBCD}" name="BP 2021" dataDxfId="1"/>
    <tableColumn id="6" xr3:uid="{00000000-0010-0000-0400-000006000000}" name="MOYENNES" dataDxfId="0">
      <calculatedColumnFormula>AVERAGE(Tableau10[[#This Row],[CA 2016]:[CA 2020]])</calculatedColumnFormula>
    </tableColumn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Tableau1" displayName="Tableau1" ref="B71:J116" totalsRowShown="0" headerRowDxfId="9">
  <autoFilter ref="B71:J116" xr:uid="{00000000-0009-0000-0100-000001000000}"/>
  <tableColumns count="9">
    <tableColumn id="1" xr3:uid="{00000000-0010-0000-0500-000001000000}" name="F"/>
    <tableColumn id="2" xr3:uid="{00000000-0010-0000-0500-000002000000}" name="CALCULS AUTOMATIQUES POUR GRAPHIQUES"/>
    <tableColumn id="3" xr3:uid="{00000000-0010-0000-0500-000003000000}" name="CA 2016"/>
    <tableColumn id="4" xr3:uid="{00000000-0010-0000-0500-000004000000}" name="CA 2017"/>
    <tableColumn id="5" xr3:uid="{00000000-0010-0000-0500-000005000000}" name="CA 2018"/>
    <tableColumn id="7" xr3:uid="{00000000-0010-0000-0500-000007000000}" name="CA 2019"/>
    <tableColumn id="8" xr3:uid="{00000000-0010-0000-0500-000008000000}" name="CA 2020"/>
    <tableColumn id="9" xr3:uid="{F88BB85B-B04D-4583-8F3C-88C4DF5AC7A6}" name="BP 2021"/>
    <tableColumn id="6" xr3:uid="{00000000-0010-0000-0500-000006000000}" name="MOYENNES">
      <calculatedColumnFormula>(D72+E72+F72)/3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AJ265"/>
  <sheetViews>
    <sheetView tabSelected="1" topLeftCell="A194" zoomScale="50" zoomScaleNormal="50" workbookViewId="0">
      <selection activeCell="R11" sqref="R11"/>
    </sheetView>
  </sheetViews>
  <sheetFormatPr baseColWidth="10" defaultColWidth="10.88671875" defaultRowHeight="14.4" x14ac:dyDescent="0.3"/>
  <cols>
    <col min="1" max="1" width="14.77734375" style="3" bestFit="1" customWidth="1"/>
    <col min="2" max="2" width="8.21875" style="3" bestFit="1" customWidth="1"/>
    <col min="3" max="3" width="101.5546875" style="3" bestFit="1" customWidth="1"/>
    <col min="4" max="4" width="24.6640625" style="3" customWidth="1"/>
    <col min="5" max="5" width="24.33203125" style="3" customWidth="1"/>
    <col min="6" max="6" width="22.33203125" style="3" customWidth="1"/>
    <col min="7" max="7" width="17.5546875" style="3" bestFit="1" customWidth="1"/>
    <col min="8" max="8" width="21.21875" style="3" bestFit="1" customWidth="1"/>
    <col min="9" max="10" width="23.21875" style="3" bestFit="1" customWidth="1"/>
    <col min="11" max="16384" width="10.88671875" style="3"/>
  </cols>
  <sheetData>
    <row r="7" spans="1:10" ht="23.4" x14ac:dyDescent="0.45">
      <c r="C7" s="172" t="s">
        <v>34</v>
      </c>
      <c r="D7" s="172"/>
      <c r="E7" s="172"/>
      <c r="F7" s="172"/>
    </row>
    <row r="8" spans="1:10" ht="23.4" x14ac:dyDescent="0.45">
      <c r="C8" s="173" t="s">
        <v>188</v>
      </c>
      <c r="D8" s="173"/>
      <c r="E8" s="173"/>
      <c r="F8" s="173"/>
    </row>
    <row r="11" spans="1:10" s="1" customFormat="1" ht="23.4" x14ac:dyDescent="0.45">
      <c r="A11" s="172"/>
      <c r="B11" s="172"/>
      <c r="C11" s="172"/>
      <c r="D11" s="172"/>
      <c r="E11" s="172"/>
      <c r="F11" s="172"/>
      <c r="G11" s="172"/>
    </row>
    <row r="12" spans="1:10" s="1" customFormat="1" ht="23.4" x14ac:dyDescent="0.45">
      <c r="A12" s="173"/>
      <c r="B12" s="173"/>
      <c r="C12" s="173"/>
      <c r="D12" s="173"/>
      <c r="E12" s="173"/>
      <c r="F12" s="173"/>
      <c r="G12" s="173"/>
    </row>
    <row r="13" spans="1:10" x14ac:dyDescent="0.3">
      <c r="A13" s="2"/>
      <c r="B13" s="2"/>
      <c r="C13" s="2"/>
      <c r="D13" s="2"/>
      <c r="E13" s="2"/>
      <c r="F13" s="2"/>
      <c r="G13" s="2"/>
    </row>
    <row r="14" spans="1:10" x14ac:dyDescent="0.3">
      <c r="A14" s="2"/>
      <c r="B14" s="2"/>
      <c r="C14" s="2"/>
      <c r="D14" s="2"/>
      <c r="E14" s="2"/>
      <c r="F14" s="2"/>
      <c r="G14" s="2"/>
    </row>
    <row r="16" spans="1:10" ht="23.4" x14ac:dyDescent="0.45">
      <c r="I16" s="6"/>
      <c r="J16" s="6"/>
    </row>
    <row r="17" spans="1:19" ht="23.4" x14ac:dyDescent="0.45">
      <c r="I17" s="7"/>
      <c r="J17" s="7"/>
    </row>
    <row r="19" spans="1:19" x14ac:dyDescent="0.3">
      <c r="J19" s="4" t="s">
        <v>166</v>
      </c>
    </row>
    <row r="20" spans="1:19" s="9" customFormat="1" ht="18" x14ac:dyDescent="0.35">
      <c r="A20" s="164"/>
      <c r="B20" s="9" t="s">
        <v>6</v>
      </c>
      <c r="C20" s="9" t="s">
        <v>37</v>
      </c>
      <c r="D20" s="9" t="s">
        <v>38</v>
      </c>
      <c r="E20" s="9" t="s">
        <v>39</v>
      </c>
      <c r="F20" s="9" t="s">
        <v>143</v>
      </c>
      <c r="G20" s="9" t="s">
        <v>174</v>
      </c>
      <c r="H20" s="9" t="s">
        <v>186</v>
      </c>
      <c r="I20" s="9" t="s">
        <v>187</v>
      </c>
      <c r="J20" s="9" t="s">
        <v>36</v>
      </c>
      <c r="K20" s="121"/>
      <c r="L20" s="122"/>
      <c r="M20" s="122"/>
      <c r="N20" s="122"/>
      <c r="O20" s="122"/>
      <c r="P20" s="122"/>
      <c r="Q20" s="122"/>
      <c r="R20" s="122"/>
      <c r="S20" s="123"/>
    </row>
    <row r="21" spans="1:19" s="8" customFormat="1" ht="15.6" x14ac:dyDescent="0.3">
      <c r="A21" s="165"/>
      <c r="B21" s="8" t="s">
        <v>2</v>
      </c>
      <c r="C21" s="25" t="s">
        <v>1</v>
      </c>
      <c r="D21" s="79"/>
      <c r="E21" s="79"/>
      <c r="F21" s="79"/>
      <c r="G21" s="79"/>
      <c r="H21" s="79"/>
      <c r="I21" s="79"/>
      <c r="J21" s="51" t="e">
        <f>AVERAGE(Tableau3[[#This Row],[CA 2016]:[CA 2020]])</f>
        <v>#DIV/0!</v>
      </c>
      <c r="K21" s="158"/>
      <c r="L21" s="159"/>
      <c r="M21" s="159"/>
      <c r="N21" s="159"/>
      <c r="O21" s="159"/>
      <c r="P21" s="159"/>
      <c r="Q21" s="159"/>
      <c r="R21" s="159"/>
      <c r="S21" s="160"/>
    </row>
    <row r="22" spans="1:19" s="8" customFormat="1" ht="15.6" x14ac:dyDescent="0.3">
      <c r="A22" s="165"/>
      <c r="B22" s="8" t="s">
        <v>3</v>
      </c>
      <c r="C22" s="25" t="s">
        <v>43</v>
      </c>
      <c r="D22" s="79"/>
      <c r="E22" s="79"/>
      <c r="F22" s="79"/>
      <c r="G22" s="79"/>
      <c r="H22" s="79"/>
      <c r="I22" s="79"/>
      <c r="J22" s="51" t="e">
        <f>AVERAGE(Tableau3[[#This Row],[CA 2016]:[CA 2020]])</f>
        <v>#DIV/0!</v>
      </c>
      <c r="K22" s="158"/>
      <c r="L22" s="159"/>
      <c r="M22" s="159"/>
      <c r="N22" s="159"/>
      <c r="O22" s="159"/>
      <c r="P22" s="159"/>
      <c r="Q22" s="159"/>
      <c r="R22" s="159"/>
      <c r="S22" s="160"/>
    </row>
    <row r="23" spans="1:19" s="8" customFormat="1" ht="15.6" x14ac:dyDescent="0.3">
      <c r="A23" s="166"/>
      <c r="B23" s="8" t="s">
        <v>4</v>
      </c>
      <c r="C23" s="24" t="s">
        <v>44</v>
      </c>
      <c r="D23" s="79"/>
      <c r="E23" s="79"/>
      <c r="F23" s="79"/>
      <c r="G23" s="79"/>
      <c r="H23" s="79"/>
      <c r="I23" s="79"/>
      <c r="J23" s="51" t="e">
        <f>AVERAGE(Tableau3[[#This Row],[CA 2016]:[CA 2020]])</f>
        <v>#DIV/0!</v>
      </c>
      <c r="K23" s="158"/>
      <c r="L23" s="159"/>
      <c r="M23" s="159"/>
      <c r="N23" s="159"/>
      <c r="O23" s="159"/>
      <c r="P23" s="159"/>
      <c r="Q23" s="159"/>
      <c r="R23" s="159"/>
      <c r="S23" s="160"/>
    </row>
    <row r="24" spans="1:19" s="8" customFormat="1" ht="15.6" x14ac:dyDescent="0.3">
      <c r="A24" s="166"/>
      <c r="B24" s="8" t="s">
        <v>45</v>
      </c>
      <c r="C24" s="120" t="s">
        <v>160</v>
      </c>
      <c r="D24" s="79"/>
      <c r="E24" s="79"/>
      <c r="F24" s="79"/>
      <c r="G24" s="79"/>
      <c r="H24" s="79"/>
      <c r="I24" s="79"/>
      <c r="J24" s="51" t="e">
        <f>AVERAGE(Tableau3[[#This Row],[CA 2016]:[CA 2020]])</f>
        <v>#DIV/0!</v>
      </c>
      <c r="K24" s="158"/>
      <c r="L24" s="159"/>
      <c r="M24" s="159"/>
      <c r="N24" s="159"/>
      <c r="O24" s="159"/>
      <c r="P24" s="159"/>
      <c r="Q24" s="159"/>
      <c r="R24" s="159"/>
      <c r="S24" s="160"/>
    </row>
    <row r="25" spans="1:19" s="8" customFormat="1" ht="15.6" x14ac:dyDescent="0.3">
      <c r="A25" s="166"/>
      <c r="B25" s="8" t="s">
        <v>5</v>
      </c>
      <c r="C25" s="24" t="s">
        <v>46</v>
      </c>
      <c r="D25" s="79"/>
      <c r="E25" s="79"/>
      <c r="F25" s="79"/>
      <c r="G25" s="79"/>
      <c r="H25" s="79"/>
      <c r="I25" s="79"/>
      <c r="J25" s="51" t="e">
        <f>AVERAGE(Tableau3[[#This Row],[CA 2016]:[CA 2020]])</f>
        <v>#DIV/0!</v>
      </c>
      <c r="K25" s="158"/>
      <c r="L25" s="159"/>
      <c r="M25" s="159"/>
      <c r="N25" s="159"/>
      <c r="O25" s="159"/>
      <c r="P25" s="159"/>
      <c r="Q25" s="159"/>
      <c r="R25" s="159"/>
      <c r="S25" s="160"/>
    </row>
    <row r="26" spans="1:19" s="8" customFormat="1" ht="15.6" x14ac:dyDescent="0.3">
      <c r="A26" s="166"/>
      <c r="B26" s="15"/>
      <c r="C26" s="15"/>
      <c r="D26" s="136"/>
      <c r="E26" s="136"/>
      <c r="F26" s="136"/>
      <c r="G26" s="136"/>
      <c r="I26" s="124"/>
      <c r="J26" s="125"/>
      <c r="K26" s="125"/>
      <c r="L26" s="125"/>
      <c r="M26" s="125"/>
      <c r="N26" s="125"/>
      <c r="O26" s="125"/>
      <c r="P26" s="125"/>
      <c r="Q26" s="125"/>
      <c r="R26" s="157"/>
    </row>
    <row r="27" spans="1:19" s="8" customFormat="1" ht="18" x14ac:dyDescent="0.35">
      <c r="A27" s="166"/>
      <c r="B27" s="9" t="s">
        <v>7</v>
      </c>
      <c r="C27" s="9" t="s">
        <v>35</v>
      </c>
      <c r="D27" s="137" t="s">
        <v>38</v>
      </c>
      <c r="E27" s="137" t="s">
        <v>39</v>
      </c>
      <c r="F27" s="137" t="s">
        <v>143</v>
      </c>
      <c r="G27" s="137" t="s">
        <v>174</v>
      </c>
      <c r="H27" s="137" t="s">
        <v>186</v>
      </c>
      <c r="I27" s="137" t="s">
        <v>187</v>
      </c>
      <c r="J27" s="9" t="s">
        <v>36</v>
      </c>
      <c r="K27" s="124"/>
      <c r="L27" s="125"/>
      <c r="M27" s="125"/>
      <c r="N27" s="125"/>
      <c r="O27" s="125"/>
      <c r="P27" s="125"/>
      <c r="Q27" s="125"/>
      <c r="R27" s="125"/>
      <c r="S27" s="126"/>
    </row>
    <row r="28" spans="1:19" s="8" customFormat="1" ht="15.6" x14ac:dyDescent="0.3">
      <c r="A28" s="166"/>
      <c r="B28" s="8" t="s">
        <v>8</v>
      </c>
      <c r="C28" s="24" t="s">
        <v>47</v>
      </c>
      <c r="D28" s="80"/>
      <c r="E28" s="80"/>
      <c r="F28" s="80"/>
      <c r="G28" s="80"/>
      <c r="H28" s="80"/>
      <c r="I28" s="80"/>
      <c r="J28" s="50" t="e">
        <f>AVERAGE(Tableau6[[#This Row],[CA 2016]:[CA 2020]])</f>
        <v>#DIV/0!</v>
      </c>
      <c r="K28" s="158"/>
      <c r="L28" s="159"/>
      <c r="M28" s="159"/>
      <c r="N28" s="159"/>
      <c r="O28" s="159"/>
      <c r="P28" s="159"/>
      <c r="Q28" s="159"/>
      <c r="R28" s="159"/>
      <c r="S28" s="160"/>
    </row>
    <row r="29" spans="1:19" s="8" customFormat="1" ht="15.6" x14ac:dyDescent="0.3">
      <c r="A29" s="166"/>
      <c r="B29" s="8" t="s">
        <v>9</v>
      </c>
      <c r="C29" s="24" t="s">
        <v>158</v>
      </c>
      <c r="D29" s="80"/>
      <c r="E29" s="80"/>
      <c r="F29" s="80"/>
      <c r="G29" s="80"/>
      <c r="H29" s="80"/>
      <c r="I29" s="80"/>
      <c r="J29" s="50" t="e">
        <f>AVERAGE(Tableau6[[#This Row],[CA 2016]:[CA 2020]])</f>
        <v>#DIV/0!</v>
      </c>
      <c r="K29" s="158"/>
      <c r="L29" s="159"/>
      <c r="M29" s="159"/>
      <c r="N29" s="159"/>
      <c r="O29" s="159"/>
      <c r="P29" s="159"/>
      <c r="Q29" s="159"/>
      <c r="R29" s="159"/>
      <c r="S29" s="160"/>
    </row>
    <row r="30" spans="1:19" s="8" customFormat="1" ht="15.6" x14ac:dyDescent="0.3">
      <c r="A30" s="166"/>
      <c r="B30" s="8" t="s">
        <v>48</v>
      </c>
      <c r="C30" s="120" t="s">
        <v>161</v>
      </c>
      <c r="D30" s="80"/>
      <c r="E30" s="80"/>
      <c r="F30" s="80"/>
      <c r="G30" s="80"/>
      <c r="H30" s="80"/>
      <c r="I30" s="80"/>
      <c r="J30" s="50" t="e">
        <f>AVERAGE(Tableau6[[#This Row],[CA 2016]:[CA 2020]])</f>
        <v>#DIV/0!</v>
      </c>
      <c r="K30" s="158"/>
      <c r="L30" s="159"/>
      <c r="M30" s="159"/>
      <c r="N30" s="159"/>
      <c r="O30" s="159"/>
      <c r="P30" s="159"/>
      <c r="Q30" s="159"/>
      <c r="R30" s="159"/>
      <c r="S30" s="160"/>
    </row>
    <row r="31" spans="1:19" s="8" customFormat="1" ht="15.6" x14ac:dyDescent="0.3">
      <c r="A31" s="166"/>
      <c r="B31" s="8" t="s">
        <v>49</v>
      </c>
      <c r="C31" s="24" t="s">
        <v>162</v>
      </c>
      <c r="D31" s="80"/>
      <c r="E31" s="80"/>
      <c r="F31" s="80"/>
      <c r="G31" s="80"/>
      <c r="H31" s="80"/>
      <c r="I31" s="80"/>
      <c r="J31" s="50" t="e">
        <f>AVERAGE(Tableau6[[#This Row],[CA 2016]:[CA 2020]])</f>
        <v>#DIV/0!</v>
      </c>
      <c r="K31" s="158"/>
      <c r="L31" s="159"/>
      <c r="M31" s="159"/>
      <c r="N31" s="159"/>
      <c r="O31" s="159"/>
      <c r="P31" s="159"/>
      <c r="Q31" s="159"/>
      <c r="R31" s="159"/>
      <c r="S31" s="160"/>
    </row>
    <row r="32" spans="1:19" s="8" customFormat="1" ht="15.6" x14ac:dyDescent="0.3">
      <c r="A32" s="166"/>
      <c r="B32" s="39" t="s">
        <v>50</v>
      </c>
      <c r="C32" s="40" t="s">
        <v>159</v>
      </c>
      <c r="D32" s="138">
        <f t="shared" ref="D32:I32" si="0">D29-D30-D31</f>
        <v>0</v>
      </c>
      <c r="E32" s="138">
        <f t="shared" si="0"/>
        <v>0</v>
      </c>
      <c r="F32" s="138">
        <f t="shared" si="0"/>
        <v>0</v>
      </c>
      <c r="G32" s="138">
        <f t="shared" si="0"/>
        <v>0</v>
      </c>
      <c r="H32" s="138">
        <f t="shared" si="0"/>
        <v>0</v>
      </c>
      <c r="I32" s="138">
        <f t="shared" si="0"/>
        <v>0</v>
      </c>
      <c r="J32" s="52">
        <f>AVERAGE(Tableau6[[#This Row],[CA 2016]:[CA 2020]])</f>
        <v>0</v>
      </c>
      <c r="K32" s="158"/>
      <c r="L32" s="159"/>
      <c r="M32" s="159"/>
      <c r="N32" s="159"/>
      <c r="O32" s="159"/>
      <c r="P32" s="159"/>
      <c r="Q32" s="159"/>
      <c r="R32" s="159"/>
      <c r="S32" s="160"/>
    </row>
    <row r="33" spans="1:19" s="8" customFormat="1" ht="15.6" x14ac:dyDescent="0.3">
      <c r="A33" s="166"/>
      <c r="D33" s="125"/>
      <c r="E33" s="125"/>
      <c r="F33" s="125"/>
      <c r="G33" s="125"/>
      <c r="I33" s="124"/>
      <c r="J33" s="125"/>
      <c r="K33" s="125"/>
      <c r="L33" s="125"/>
      <c r="M33" s="125"/>
      <c r="N33" s="125"/>
      <c r="O33" s="125"/>
      <c r="P33" s="125"/>
      <c r="Q33" s="125"/>
      <c r="S33" s="156"/>
    </row>
    <row r="34" spans="1:19" s="8" customFormat="1" ht="18" x14ac:dyDescent="0.35">
      <c r="A34" s="166"/>
      <c r="B34" s="9" t="s">
        <v>10</v>
      </c>
      <c r="C34" s="9" t="s">
        <v>40</v>
      </c>
      <c r="D34" s="137" t="s">
        <v>38</v>
      </c>
      <c r="E34" s="137" t="s">
        <v>39</v>
      </c>
      <c r="F34" s="137" t="s">
        <v>143</v>
      </c>
      <c r="G34" s="137" t="s">
        <v>174</v>
      </c>
      <c r="H34" s="137" t="s">
        <v>186</v>
      </c>
      <c r="I34" s="137" t="s">
        <v>187</v>
      </c>
      <c r="J34" s="9" t="s">
        <v>36</v>
      </c>
      <c r="K34" s="124"/>
      <c r="L34" s="125"/>
      <c r="M34" s="125"/>
      <c r="N34" s="125"/>
      <c r="O34" s="125"/>
      <c r="P34" s="125"/>
      <c r="Q34" s="125"/>
      <c r="R34" s="125"/>
      <c r="S34" s="126"/>
    </row>
    <row r="35" spans="1:19" s="8" customFormat="1" ht="15.6" x14ac:dyDescent="0.3">
      <c r="A35" s="165"/>
      <c r="B35" s="8" t="s">
        <v>11</v>
      </c>
      <c r="C35" s="24" t="s">
        <v>52</v>
      </c>
      <c r="D35" s="81"/>
      <c r="E35" s="81"/>
      <c r="F35" s="81"/>
      <c r="G35" s="81"/>
      <c r="H35" s="81"/>
      <c r="I35" s="81"/>
      <c r="J35" s="33" t="e">
        <f>AVERAGE(Tableau7[[#This Row],[CA 2016]:[CA 2020]])</f>
        <v>#DIV/0!</v>
      </c>
      <c r="K35" s="158"/>
      <c r="L35" s="159"/>
      <c r="M35" s="159"/>
      <c r="N35" s="159"/>
      <c r="O35" s="159"/>
      <c r="P35" s="159"/>
      <c r="Q35" s="159"/>
      <c r="R35" s="159"/>
      <c r="S35" s="160"/>
    </row>
    <row r="36" spans="1:19" s="8" customFormat="1" ht="15.6" x14ac:dyDescent="0.3">
      <c r="A36" s="165"/>
      <c r="B36" s="8" t="s">
        <v>12</v>
      </c>
      <c r="C36" s="24" t="s">
        <v>53</v>
      </c>
      <c r="D36" s="81"/>
      <c r="E36" s="81"/>
      <c r="F36" s="81"/>
      <c r="G36" s="81"/>
      <c r="H36" s="81"/>
      <c r="I36" s="81"/>
      <c r="J36" s="33" t="e">
        <f>AVERAGE(Tableau7[[#This Row],[CA 2016]:[CA 2020]])</f>
        <v>#DIV/0!</v>
      </c>
      <c r="K36" s="158"/>
      <c r="L36" s="159"/>
      <c r="M36" s="159"/>
      <c r="N36" s="159"/>
      <c r="O36" s="159"/>
      <c r="P36" s="159"/>
      <c r="Q36" s="159"/>
      <c r="R36" s="159"/>
      <c r="S36" s="160"/>
    </row>
    <row r="37" spans="1:19" s="8" customFormat="1" ht="15.6" x14ac:dyDescent="0.3">
      <c r="A37" s="167"/>
      <c r="B37" s="8" t="s">
        <v>13</v>
      </c>
      <c r="C37" s="24" t="s">
        <v>54</v>
      </c>
      <c r="D37" s="81"/>
      <c r="E37" s="81"/>
      <c r="F37" s="81"/>
      <c r="G37" s="81"/>
      <c r="H37" s="81"/>
      <c r="I37" s="81"/>
      <c r="J37" s="33" t="e">
        <f>AVERAGE(Tableau7[[#This Row],[CA 2016]:[CA 2020]])</f>
        <v>#DIV/0!</v>
      </c>
      <c r="K37" s="158"/>
      <c r="L37" s="159"/>
      <c r="M37" s="159"/>
      <c r="N37" s="159"/>
      <c r="O37" s="159"/>
      <c r="P37" s="159"/>
      <c r="Q37" s="159"/>
      <c r="R37" s="159"/>
      <c r="S37" s="160"/>
    </row>
    <row r="38" spans="1:19" s="8" customFormat="1" ht="15.6" x14ac:dyDescent="0.3">
      <c r="A38" s="166"/>
      <c r="B38" s="8" t="s">
        <v>14</v>
      </c>
      <c r="C38" s="24" t="s">
        <v>55</v>
      </c>
      <c r="D38" s="81"/>
      <c r="E38" s="81"/>
      <c r="F38" s="81"/>
      <c r="G38" s="81"/>
      <c r="H38" s="81"/>
      <c r="I38" s="81"/>
      <c r="J38" s="33" t="e">
        <f>AVERAGE(Tableau7[[#This Row],[CA 2016]:[CA 2020]])</f>
        <v>#DIV/0!</v>
      </c>
      <c r="K38" s="158"/>
      <c r="L38" s="159"/>
      <c r="M38" s="159"/>
      <c r="N38" s="159"/>
      <c r="O38" s="159"/>
      <c r="P38" s="159"/>
      <c r="Q38" s="159"/>
      <c r="R38" s="159"/>
      <c r="S38" s="160"/>
    </row>
    <row r="39" spans="1:19" s="8" customFormat="1" ht="18.45" customHeight="1" x14ac:dyDescent="0.3">
      <c r="A39" s="166"/>
      <c r="B39" s="36" t="s">
        <v>15</v>
      </c>
      <c r="C39" s="37" t="s">
        <v>56</v>
      </c>
      <c r="D39" s="139">
        <f>D30*D37</f>
        <v>0</v>
      </c>
      <c r="E39" s="139">
        <f t="shared" ref="E39:I39" si="1">E30*E37</f>
        <v>0</v>
      </c>
      <c r="F39" s="139">
        <f t="shared" si="1"/>
        <v>0</v>
      </c>
      <c r="G39" s="139">
        <f t="shared" si="1"/>
        <v>0</v>
      </c>
      <c r="H39" s="139">
        <f t="shared" si="1"/>
        <v>0</v>
      </c>
      <c r="I39" s="139">
        <f t="shared" si="1"/>
        <v>0</v>
      </c>
      <c r="J39" s="38">
        <f>AVERAGE(Tableau7[[#This Row],[CA 2016]:[CA 2020]])</f>
        <v>0</v>
      </c>
      <c r="K39" s="158"/>
      <c r="L39" s="159"/>
      <c r="M39" s="159"/>
      <c r="N39" s="159"/>
      <c r="O39" s="159"/>
      <c r="P39" s="159"/>
      <c r="Q39" s="159"/>
      <c r="R39" s="159"/>
      <c r="S39" s="160"/>
    </row>
    <row r="40" spans="1:19" s="8" customFormat="1" ht="15.6" x14ac:dyDescent="0.3">
      <c r="A40" s="166"/>
      <c r="B40" s="36" t="s">
        <v>16</v>
      </c>
      <c r="C40" s="37" t="s">
        <v>57</v>
      </c>
      <c r="D40" s="139">
        <f>D31*D38</f>
        <v>0</v>
      </c>
      <c r="E40" s="139">
        <f t="shared" ref="E40:I40" si="2">E31*E38</f>
        <v>0</v>
      </c>
      <c r="F40" s="139">
        <f t="shared" si="2"/>
        <v>0</v>
      </c>
      <c r="G40" s="139">
        <f t="shared" si="2"/>
        <v>0</v>
      </c>
      <c r="H40" s="139">
        <f t="shared" si="2"/>
        <v>0</v>
      </c>
      <c r="I40" s="139">
        <f t="shared" si="2"/>
        <v>0</v>
      </c>
      <c r="J40" s="38">
        <f>AVERAGE(Tableau7[[#This Row],[CA 2016]:[CA 2020]])</f>
        <v>0</v>
      </c>
      <c r="K40" s="158"/>
      <c r="L40" s="159"/>
      <c r="M40" s="159"/>
      <c r="N40" s="159"/>
      <c r="O40" s="159"/>
      <c r="P40" s="159"/>
      <c r="Q40" s="159"/>
      <c r="R40" s="159"/>
      <c r="S40" s="160"/>
    </row>
    <row r="41" spans="1:19" s="8" customFormat="1" ht="15.6" x14ac:dyDescent="0.3">
      <c r="A41" s="166"/>
      <c r="B41" s="82" t="s">
        <v>17</v>
      </c>
      <c r="C41" s="82" t="s">
        <v>154</v>
      </c>
      <c r="D41" s="81"/>
      <c r="E41" s="81"/>
      <c r="F41" s="81"/>
      <c r="G41" s="81"/>
      <c r="H41" s="81"/>
      <c r="I41" s="81"/>
      <c r="J41" s="81" t="e">
        <f>AVERAGE(Tableau7[[#This Row],[CA 2016]:[CA 2020]])</f>
        <v>#DIV/0!</v>
      </c>
      <c r="K41" s="158"/>
      <c r="L41" s="159"/>
      <c r="M41" s="159"/>
      <c r="N41" s="159"/>
      <c r="O41" s="159"/>
      <c r="P41" s="159"/>
      <c r="Q41" s="159"/>
      <c r="R41" s="159"/>
      <c r="S41" s="160"/>
    </row>
    <row r="42" spans="1:19" s="8" customFormat="1" ht="15.6" x14ac:dyDescent="0.3">
      <c r="A42" s="165"/>
      <c r="B42" s="24" t="s">
        <v>18</v>
      </c>
      <c r="C42" s="24" t="s">
        <v>167</v>
      </c>
      <c r="D42" s="140"/>
      <c r="E42" s="140"/>
      <c r="F42" s="140"/>
      <c r="G42" s="140"/>
      <c r="H42" s="140"/>
      <c r="I42" s="140"/>
      <c r="J42" s="118" t="e">
        <f>AVERAGE(Tableau7[[#This Row],[CA 2016]:[CA 2020]])</f>
        <v>#DIV/0!</v>
      </c>
      <c r="K42" s="158"/>
      <c r="L42" s="159"/>
      <c r="M42" s="159"/>
      <c r="N42" s="159"/>
      <c r="O42" s="159"/>
      <c r="P42" s="159"/>
      <c r="Q42" s="159"/>
      <c r="R42" s="159"/>
      <c r="S42" s="160"/>
    </row>
    <row r="43" spans="1:19" s="8" customFormat="1" ht="15.6" x14ac:dyDescent="0.3">
      <c r="A43" s="165"/>
      <c r="B43" s="81" t="s">
        <v>19</v>
      </c>
      <c r="C43" s="81" t="s">
        <v>58</v>
      </c>
      <c r="D43" s="81"/>
      <c r="E43" s="81"/>
      <c r="F43" s="81"/>
      <c r="G43" s="81"/>
      <c r="H43" s="81"/>
      <c r="I43" s="81"/>
      <c r="J43" s="81" t="e">
        <f>AVERAGE(Tableau7[[#This Row],[CA 2016]:[CA 2020]])</f>
        <v>#DIV/0!</v>
      </c>
      <c r="K43" s="158"/>
      <c r="L43" s="159"/>
      <c r="M43" s="159"/>
      <c r="N43" s="159"/>
      <c r="O43" s="159"/>
      <c r="P43" s="159"/>
      <c r="Q43" s="159"/>
      <c r="R43" s="159"/>
      <c r="S43" s="160"/>
    </row>
    <row r="44" spans="1:19" s="8" customFormat="1" ht="15.6" x14ac:dyDescent="0.3">
      <c r="A44" s="167"/>
      <c r="B44" s="148" t="s">
        <v>168</v>
      </c>
      <c r="C44" s="149" t="s">
        <v>169</v>
      </c>
      <c r="D44" s="148"/>
      <c r="E44" s="148"/>
      <c r="F44" s="148"/>
      <c r="G44" s="148"/>
      <c r="H44" s="148"/>
      <c r="I44" s="148"/>
      <c r="J44" s="148" t="e">
        <f>AVERAGE(Tableau7[[#This Row],[CA 2016]:[CA 2020]])</f>
        <v>#DIV/0!</v>
      </c>
      <c r="K44" s="158"/>
      <c r="L44" s="159"/>
      <c r="M44" s="159"/>
      <c r="N44" s="159"/>
      <c r="O44" s="159"/>
      <c r="P44" s="159"/>
      <c r="Q44" s="159"/>
      <c r="R44" s="159"/>
      <c r="S44" s="160"/>
    </row>
    <row r="45" spans="1:19" s="8" customFormat="1" ht="15.6" x14ac:dyDescent="0.3">
      <c r="A45" s="166"/>
      <c r="B45" s="36" t="s">
        <v>20</v>
      </c>
      <c r="C45" s="37" t="s">
        <v>163</v>
      </c>
      <c r="D45" s="139">
        <f>D46+D47+D48</f>
        <v>0</v>
      </c>
      <c r="E45" s="139">
        <f t="shared" ref="E45:I45" si="3">E46+E47+E48</f>
        <v>0</v>
      </c>
      <c r="F45" s="139">
        <f t="shared" si="3"/>
        <v>0</v>
      </c>
      <c r="G45" s="139">
        <f t="shared" si="3"/>
        <v>0</v>
      </c>
      <c r="H45" s="139">
        <f t="shared" si="3"/>
        <v>0</v>
      </c>
      <c r="I45" s="139">
        <f t="shared" si="3"/>
        <v>0</v>
      </c>
      <c r="J45" s="38">
        <f>AVERAGE(Tableau7[[#This Row],[CA 2016]:[CA 2020]])</f>
        <v>0</v>
      </c>
      <c r="K45" s="158"/>
      <c r="L45" s="159"/>
      <c r="M45" s="159"/>
      <c r="N45" s="159"/>
      <c r="O45" s="159"/>
      <c r="P45" s="159"/>
      <c r="Q45" s="159"/>
      <c r="R45" s="159"/>
      <c r="S45" s="160"/>
    </row>
    <row r="46" spans="1:19" s="8" customFormat="1" ht="15.6" x14ac:dyDescent="0.3">
      <c r="A46" s="167"/>
      <c r="B46" s="36" t="s">
        <v>21</v>
      </c>
      <c r="C46" s="53" t="s">
        <v>59</v>
      </c>
      <c r="D46" s="139">
        <f>D40</f>
        <v>0</v>
      </c>
      <c r="E46" s="139">
        <f t="shared" ref="E46:I46" si="4">E40</f>
        <v>0</v>
      </c>
      <c r="F46" s="139">
        <f t="shared" si="4"/>
        <v>0</v>
      </c>
      <c r="G46" s="139">
        <f t="shared" si="4"/>
        <v>0</v>
      </c>
      <c r="H46" s="139">
        <f t="shared" si="4"/>
        <v>0</v>
      </c>
      <c r="I46" s="139">
        <f t="shared" si="4"/>
        <v>0</v>
      </c>
      <c r="J46" s="38">
        <f>AVERAGE(Tableau7[[#This Row],[CA 2016]:[CA 2020]])</f>
        <v>0</v>
      </c>
      <c r="K46" s="158"/>
      <c r="L46" s="159"/>
      <c r="M46" s="159"/>
      <c r="N46" s="159"/>
      <c r="O46" s="159"/>
      <c r="P46" s="159"/>
      <c r="Q46" s="159"/>
      <c r="R46" s="159"/>
      <c r="S46" s="160"/>
    </row>
    <row r="47" spans="1:19" s="8" customFormat="1" ht="15.6" x14ac:dyDescent="0.3">
      <c r="A47" s="167"/>
      <c r="B47" s="24" t="s">
        <v>33</v>
      </c>
      <c r="C47" s="24" t="s">
        <v>60</v>
      </c>
      <c r="D47" s="140"/>
      <c r="E47" s="140"/>
      <c r="F47" s="140"/>
      <c r="G47" s="140"/>
      <c r="H47" s="140"/>
      <c r="I47" s="140"/>
      <c r="J47" s="118" t="e">
        <f>AVERAGE(Tableau7[[#This Row],[CA 2016]:[CA 2020]])</f>
        <v>#DIV/0!</v>
      </c>
      <c r="K47" s="158"/>
      <c r="L47" s="159"/>
      <c r="M47" s="159"/>
      <c r="N47" s="159"/>
      <c r="O47" s="159"/>
      <c r="P47" s="159"/>
      <c r="Q47" s="159"/>
      <c r="R47" s="159"/>
      <c r="S47" s="160"/>
    </row>
    <row r="48" spans="1:19" s="8" customFormat="1" ht="15.6" x14ac:dyDescent="0.3">
      <c r="A48" s="167"/>
      <c r="B48" s="81" t="s">
        <v>155</v>
      </c>
      <c r="C48" s="81" t="s">
        <v>61</v>
      </c>
      <c r="D48" s="81"/>
      <c r="E48" s="81"/>
      <c r="F48" s="81"/>
      <c r="G48" s="81"/>
      <c r="H48" s="81"/>
      <c r="I48" s="81"/>
      <c r="J48" s="81" t="e">
        <f>AVERAGE(Tableau7[[#This Row],[CA 2016]:[CA 2020]])</f>
        <v>#DIV/0!</v>
      </c>
      <c r="K48" s="158"/>
      <c r="L48" s="159"/>
      <c r="M48" s="159"/>
      <c r="N48" s="159"/>
      <c r="O48" s="159"/>
      <c r="P48" s="159"/>
      <c r="Q48" s="159"/>
      <c r="R48" s="159"/>
      <c r="S48" s="160"/>
    </row>
    <row r="49" spans="1:19" x14ac:dyDescent="0.3">
      <c r="A49" s="168"/>
      <c r="D49" s="128"/>
      <c r="E49" s="128"/>
      <c r="F49" s="128"/>
      <c r="G49" s="141"/>
      <c r="I49" s="127"/>
      <c r="J49" s="128"/>
      <c r="K49" s="128"/>
      <c r="L49" s="128"/>
      <c r="M49" s="128"/>
      <c r="N49" s="128"/>
      <c r="O49" s="128"/>
      <c r="P49" s="128"/>
      <c r="Q49" s="128"/>
      <c r="S49" s="155"/>
    </row>
    <row r="50" spans="1:19" ht="18" x14ac:dyDescent="0.35">
      <c r="A50" s="168"/>
      <c r="B50" s="9" t="s">
        <v>22</v>
      </c>
      <c r="C50" s="9" t="s">
        <v>41</v>
      </c>
      <c r="D50" s="137" t="s">
        <v>38</v>
      </c>
      <c r="E50" s="137" t="s">
        <v>39</v>
      </c>
      <c r="F50" s="137" t="s">
        <v>143</v>
      </c>
      <c r="G50" s="137" t="s">
        <v>174</v>
      </c>
      <c r="H50" s="137" t="s">
        <v>186</v>
      </c>
      <c r="I50" s="137" t="s">
        <v>187</v>
      </c>
      <c r="J50" s="9" t="s">
        <v>36</v>
      </c>
      <c r="K50" s="127"/>
      <c r="L50" s="128"/>
      <c r="M50" s="128"/>
      <c r="N50" s="128"/>
      <c r="O50" s="128"/>
      <c r="P50" s="128"/>
      <c r="Q50" s="128"/>
      <c r="R50" s="128"/>
      <c r="S50" s="129"/>
    </row>
    <row r="51" spans="1:19" ht="15.6" x14ac:dyDescent="0.3">
      <c r="A51" s="169"/>
      <c r="B51" s="10" t="s">
        <v>23</v>
      </c>
      <c r="C51" s="26" t="s">
        <v>62</v>
      </c>
      <c r="D51" s="82"/>
      <c r="E51" s="82"/>
      <c r="F51" s="82"/>
      <c r="G51" s="82"/>
      <c r="H51" s="82"/>
      <c r="I51" s="82"/>
      <c r="J51" s="31" t="e">
        <f>AVERAGE(Tableau9[[#This Row],[CA 2016]:[CA 2020]])</f>
        <v>#DIV/0!</v>
      </c>
      <c r="K51" s="161"/>
      <c r="L51" s="162"/>
      <c r="M51" s="162"/>
      <c r="N51" s="162"/>
      <c r="O51" s="162"/>
      <c r="P51" s="162"/>
      <c r="Q51" s="162"/>
      <c r="R51" s="162"/>
      <c r="S51" s="163"/>
    </row>
    <row r="52" spans="1:19" ht="15.6" x14ac:dyDescent="0.3">
      <c r="A52" s="169"/>
      <c r="B52" s="10" t="s">
        <v>24</v>
      </c>
      <c r="C52" s="26" t="s">
        <v>63</v>
      </c>
      <c r="D52" s="82"/>
      <c r="E52" s="82"/>
      <c r="F52" s="82"/>
      <c r="G52" s="82"/>
      <c r="H52" s="82"/>
      <c r="I52" s="82"/>
      <c r="J52" s="32" t="e">
        <f>AVERAGE(Tableau9[[#This Row],[CA 2016]:[CA 2020]])</f>
        <v>#DIV/0!</v>
      </c>
      <c r="K52" s="161"/>
      <c r="L52" s="162"/>
      <c r="M52" s="162"/>
      <c r="N52" s="162"/>
      <c r="O52" s="162"/>
      <c r="P52" s="162"/>
      <c r="Q52" s="162"/>
      <c r="R52" s="162"/>
      <c r="S52" s="163"/>
    </row>
    <row r="53" spans="1:19" ht="15.6" x14ac:dyDescent="0.3">
      <c r="A53" s="170"/>
      <c r="B53" s="41" t="s">
        <v>25</v>
      </c>
      <c r="C53" s="42" t="s">
        <v>64</v>
      </c>
      <c r="D53" s="142">
        <f>D51+D52</f>
        <v>0</v>
      </c>
      <c r="E53" s="142">
        <f t="shared" ref="E53:I53" si="5">E51+E52</f>
        <v>0</v>
      </c>
      <c r="F53" s="142">
        <f t="shared" si="5"/>
        <v>0</v>
      </c>
      <c r="G53" s="142">
        <f t="shared" si="5"/>
        <v>0</v>
      </c>
      <c r="H53" s="142">
        <f t="shared" si="5"/>
        <v>0</v>
      </c>
      <c r="I53" s="142">
        <f t="shared" si="5"/>
        <v>0</v>
      </c>
      <c r="J53" s="43">
        <f>AVERAGE(Tableau9[[#This Row],[CA 2016]:[CA 2020]])</f>
        <v>0</v>
      </c>
      <c r="K53" s="161"/>
      <c r="L53" s="162"/>
      <c r="M53" s="162"/>
      <c r="N53" s="162"/>
      <c r="O53" s="162"/>
      <c r="P53" s="162"/>
      <c r="Q53" s="162"/>
      <c r="R53" s="162"/>
      <c r="S53" s="163"/>
    </row>
    <row r="54" spans="1:19" ht="15.6" x14ac:dyDescent="0.3">
      <c r="A54" s="169"/>
      <c r="B54" s="10" t="s">
        <v>26</v>
      </c>
      <c r="C54" s="26" t="s">
        <v>170</v>
      </c>
      <c r="D54" s="82"/>
      <c r="E54" s="82"/>
      <c r="F54" s="82"/>
      <c r="G54" s="82"/>
      <c r="H54" s="82"/>
      <c r="I54" s="82"/>
      <c r="J54" s="32" t="e">
        <f>AVERAGE(Tableau9[[#This Row],[CA 2016]:[CA 2020]])</f>
        <v>#DIV/0!</v>
      </c>
      <c r="K54" s="161"/>
      <c r="L54" s="162"/>
      <c r="M54" s="162"/>
      <c r="N54" s="162"/>
      <c r="O54" s="162"/>
      <c r="P54" s="162"/>
      <c r="Q54" s="162"/>
      <c r="R54" s="162"/>
      <c r="S54" s="163"/>
    </row>
    <row r="55" spans="1:19" ht="15.6" x14ac:dyDescent="0.3">
      <c r="A55" s="169"/>
      <c r="B55" s="27" t="s">
        <v>65</v>
      </c>
      <c r="C55" s="26" t="s">
        <v>164</v>
      </c>
      <c r="D55" s="83"/>
      <c r="E55" s="83"/>
      <c r="F55" s="83"/>
      <c r="G55" s="83"/>
      <c r="H55" s="83"/>
      <c r="I55" s="83"/>
      <c r="J55" s="35" t="e">
        <f>AVERAGE(Tableau9[[#This Row],[CA 2016]:[CA 2020]])</f>
        <v>#DIV/0!</v>
      </c>
      <c r="K55" s="161"/>
      <c r="L55" s="162"/>
      <c r="M55" s="162"/>
      <c r="N55" s="162"/>
      <c r="O55" s="162"/>
      <c r="P55" s="162"/>
      <c r="Q55" s="162"/>
      <c r="R55" s="162"/>
      <c r="S55" s="163"/>
    </row>
    <row r="56" spans="1:19" ht="15.6" x14ac:dyDescent="0.3">
      <c r="A56" s="168"/>
      <c r="B56" s="150" t="s">
        <v>171</v>
      </c>
      <c r="C56" s="26" t="s">
        <v>173</v>
      </c>
      <c r="D56" s="151"/>
      <c r="E56" s="151"/>
      <c r="F56" s="151"/>
      <c r="G56" s="151"/>
      <c r="H56" s="151"/>
      <c r="I56" s="151"/>
      <c r="J56" s="152" t="e">
        <f>AVERAGE(Tableau9[[#This Row],[CA 2016]:[CA 2020]])</f>
        <v>#DIV/0!</v>
      </c>
      <c r="K56" s="161"/>
      <c r="L56" s="162"/>
      <c r="M56" s="162"/>
      <c r="N56" s="162"/>
      <c r="O56" s="162"/>
      <c r="P56" s="162"/>
      <c r="Q56" s="162"/>
      <c r="R56" s="162"/>
      <c r="S56" s="163"/>
    </row>
    <row r="57" spans="1:19" ht="15.6" x14ac:dyDescent="0.3">
      <c r="A57" s="169"/>
      <c r="B57" s="27" t="s">
        <v>66</v>
      </c>
      <c r="C57" s="26" t="s">
        <v>165</v>
      </c>
      <c r="D57" s="83"/>
      <c r="E57" s="83"/>
      <c r="F57" s="83"/>
      <c r="G57" s="83"/>
      <c r="H57" s="83"/>
      <c r="I57" s="83"/>
      <c r="J57" s="29" t="e">
        <f>AVERAGE(Tableau9[[#This Row],[CA 2016]:[CA 2020]])</f>
        <v>#DIV/0!</v>
      </c>
      <c r="K57" s="161"/>
      <c r="L57" s="162"/>
      <c r="M57" s="162"/>
      <c r="N57" s="162"/>
      <c r="O57" s="162"/>
      <c r="P57" s="162"/>
      <c r="Q57" s="162"/>
      <c r="R57" s="162"/>
      <c r="S57" s="163"/>
    </row>
    <row r="58" spans="1:19" ht="31.2" x14ac:dyDescent="0.3">
      <c r="A58" s="169"/>
      <c r="B58" s="27" t="s">
        <v>67</v>
      </c>
      <c r="C58" s="26" t="s">
        <v>177</v>
      </c>
      <c r="D58" s="83"/>
      <c r="E58" s="83"/>
      <c r="F58" s="83"/>
      <c r="G58" s="83"/>
      <c r="H58" s="83"/>
      <c r="I58" s="83"/>
      <c r="J58" s="35" t="e">
        <f>AVERAGE(Tableau9[[#This Row],[CA 2016]:[CA 2020]])</f>
        <v>#DIV/0!</v>
      </c>
      <c r="K58" s="161"/>
      <c r="L58" s="162"/>
      <c r="M58" s="162"/>
      <c r="N58" s="162"/>
      <c r="O58" s="162"/>
      <c r="P58" s="162"/>
      <c r="Q58" s="162"/>
      <c r="R58" s="162"/>
      <c r="S58" s="163"/>
    </row>
    <row r="59" spans="1:19" ht="15.6" x14ac:dyDescent="0.3">
      <c r="A59" s="168"/>
      <c r="B59" s="10" t="s">
        <v>68</v>
      </c>
      <c r="C59" s="26" t="s">
        <v>0</v>
      </c>
      <c r="D59" s="82"/>
      <c r="E59" s="82"/>
      <c r="F59" s="82"/>
      <c r="G59" s="82"/>
      <c r="H59" s="82"/>
      <c r="I59" s="82"/>
      <c r="J59" s="32" t="e">
        <f>AVERAGE(Tableau9[[#This Row],[CA 2016]:[CA 2020]])</f>
        <v>#DIV/0!</v>
      </c>
      <c r="K59" s="161"/>
      <c r="L59" s="162"/>
      <c r="M59" s="162"/>
      <c r="N59" s="162"/>
      <c r="O59" s="162"/>
      <c r="P59" s="162"/>
      <c r="Q59" s="162"/>
      <c r="R59" s="162"/>
      <c r="S59" s="163"/>
    </row>
    <row r="60" spans="1:19" ht="15.6" x14ac:dyDescent="0.3">
      <c r="A60" s="168"/>
      <c r="B60" s="10" t="s">
        <v>84</v>
      </c>
      <c r="C60" s="26" t="s">
        <v>70</v>
      </c>
      <c r="D60" s="82"/>
      <c r="E60" s="82"/>
      <c r="F60" s="82"/>
      <c r="G60" s="82"/>
      <c r="H60" s="82"/>
      <c r="I60" s="82"/>
      <c r="J60" s="31" t="e">
        <f>AVERAGE(Tableau9[[#This Row],[CA 2016]:[CA 2020]])</f>
        <v>#DIV/0!</v>
      </c>
      <c r="K60" s="161"/>
      <c r="L60" s="162"/>
      <c r="M60" s="162"/>
      <c r="N60" s="162"/>
      <c r="O60" s="162"/>
      <c r="P60" s="162"/>
      <c r="Q60" s="162"/>
      <c r="R60" s="162"/>
      <c r="S60" s="163"/>
    </row>
    <row r="61" spans="1:19" ht="15.6" x14ac:dyDescent="0.3">
      <c r="A61" s="168"/>
      <c r="B61" s="10" t="s">
        <v>85</v>
      </c>
      <c r="C61" s="26" t="s">
        <v>71</v>
      </c>
      <c r="D61" s="82"/>
      <c r="E61" s="82"/>
      <c r="F61" s="82"/>
      <c r="G61" s="82"/>
      <c r="H61" s="82"/>
      <c r="I61" s="82"/>
      <c r="J61" s="32" t="e">
        <f>AVERAGE(Tableau9[[#This Row],[CA 2016]:[CA 2020]])</f>
        <v>#DIV/0!</v>
      </c>
      <c r="K61" s="161"/>
      <c r="L61" s="162"/>
      <c r="M61" s="162"/>
      <c r="N61" s="162"/>
      <c r="O61" s="162"/>
      <c r="P61" s="162"/>
      <c r="Q61" s="162"/>
      <c r="R61" s="162"/>
      <c r="S61" s="163"/>
    </row>
    <row r="62" spans="1:19" ht="15.6" x14ac:dyDescent="0.3">
      <c r="A62" s="170"/>
      <c r="B62" s="41" t="s">
        <v>86</v>
      </c>
      <c r="C62" s="44" t="s">
        <v>69</v>
      </c>
      <c r="D62" s="143">
        <f>D54-D55-D56-D57-D58-D59-D60-D61</f>
        <v>0</v>
      </c>
      <c r="E62" s="143">
        <f t="shared" ref="E62:H62" si="6">E54-E55-E56-E57-E58-E59-E60-E61</f>
        <v>0</v>
      </c>
      <c r="F62" s="143">
        <f t="shared" si="6"/>
        <v>0</v>
      </c>
      <c r="G62" s="143">
        <f t="shared" si="6"/>
        <v>0</v>
      </c>
      <c r="H62" s="143">
        <f t="shared" si="6"/>
        <v>0</v>
      </c>
      <c r="I62" s="143"/>
      <c r="J62" s="34">
        <f>AVERAGE(Tableau9[[#This Row],[CA 2016]:[CA 2020]])</f>
        <v>0</v>
      </c>
      <c r="K62" s="161"/>
      <c r="L62" s="162"/>
      <c r="M62" s="162"/>
      <c r="N62" s="162"/>
      <c r="O62" s="162"/>
      <c r="P62" s="162"/>
      <c r="Q62" s="162"/>
      <c r="R62" s="162"/>
      <c r="S62" s="163"/>
    </row>
    <row r="63" spans="1:19" ht="15.6" x14ac:dyDescent="0.3">
      <c r="A63" s="168"/>
      <c r="B63" s="10"/>
      <c r="C63" s="10"/>
      <c r="D63" s="144"/>
      <c r="E63" s="144"/>
      <c r="F63" s="144"/>
      <c r="G63" s="145"/>
      <c r="I63" s="127"/>
      <c r="J63" s="128"/>
      <c r="K63" s="128"/>
      <c r="L63" s="128"/>
      <c r="M63" s="128"/>
      <c r="N63" s="128"/>
      <c r="O63" s="128"/>
      <c r="P63" s="128"/>
      <c r="Q63" s="128"/>
      <c r="R63" s="154"/>
    </row>
    <row r="64" spans="1:19" s="11" customFormat="1" ht="18" x14ac:dyDescent="0.35">
      <c r="A64" s="171"/>
      <c r="B64" s="13" t="s">
        <v>27</v>
      </c>
      <c r="C64" s="9" t="s">
        <v>72</v>
      </c>
      <c r="D64" s="146" t="s">
        <v>38</v>
      </c>
      <c r="E64" s="146" t="s">
        <v>39</v>
      </c>
      <c r="F64" s="146" t="s">
        <v>143</v>
      </c>
      <c r="G64" s="146" t="s">
        <v>174</v>
      </c>
      <c r="H64" s="146" t="s">
        <v>186</v>
      </c>
      <c r="I64" s="146" t="s">
        <v>187</v>
      </c>
      <c r="J64" s="14" t="s">
        <v>36</v>
      </c>
      <c r="K64" s="130"/>
      <c r="L64" s="131"/>
      <c r="M64" s="131"/>
      <c r="N64" s="131"/>
      <c r="O64" s="131"/>
      <c r="P64" s="131"/>
      <c r="Q64" s="131"/>
      <c r="R64" s="131"/>
      <c r="S64" s="132"/>
    </row>
    <row r="65" spans="1:19" ht="15.6" x14ac:dyDescent="0.3">
      <c r="A65" s="168"/>
      <c r="B65" s="10" t="s">
        <v>28</v>
      </c>
      <c r="C65" s="10" t="s">
        <v>73</v>
      </c>
      <c r="D65" s="82"/>
      <c r="E65" s="82"/>
      <c r="F65" s="82"/>
      <c r="G65" s="82"/>
      <c r="H65" s="82"/>
      <c r="I65" s="82"/>
      <c r="J65" s="28" t="e">
        <f>AVERAGE(Tableau10[[#This Row],[CA 2016]:[CA 2020]])</f>
        <v>#DIV/0!</v>
      </c>
      <c r="K65" s="161"/>
      <c r="L65" s="162"/>
      <c r="M65" s="162"/>
      <c r="N65" s="162"/>
      <c r="O65" s="162"/>
      <c r="P65" s="162"/>
      <c r="Q65" s="162"/>
      <c r="R65" s="162"/>
      <c r="S65" s="163"/>
    </row>
    <row r="66" spans="1:19" ht="15.6" x14ac:dyDescent="0.3">
      <c r="A66" s="168"/>
      <c r="B66" s="10" t="s">
        <v>29</v>
      </c>
      <c r="C66" s="10" t="s">
        <v>74</v>
      </c>
      <c r="D66" s="83"/>
      <c r="E66" s="83"/>
      <c r="F66" s="83"/>
      <c r="G66" s="83"/>
      <c r="H66" s="83"/>
      <c r="I66" s="83"/>
      <c r="J66" s="29" t="e">
        <f>AVERAGE(Tableau10[[#This Row],[CA 2016]:[CA 2020]])</f>
        <v>#DIV/0!</v>
      </c>
      <c r="K66" s="161"/>
      <c r="L66" s="162"/>
      <c r="M66" s="162"/>
      <c r="N66" s="162"/>
      <c r="O66" s="162"/>
      <c r="P66" s="162"/>
      <c r="Q66" s="162"/>
      <c r="R66" s="162"/>
      <c r="S66" s="163"/>
    </row>
    <row r="67" spans="1:19" ht="15.6" x14ac:dyDescent="0.3">
      <c r="A67" s="168"/>
      <c r="B67" s="10" t="s">
        <v>30</v>
      </c>
      <c r="C67" s="10" t="s">
        <v>75</v>
      </c>
      <c r="D67" s="83"/>
      <c r="E67" s="83"/>
      <c r="F67" s="83"/>
      <c r="G67" s="83"/>
      <c r="H67" s="83"/>
      <c r="I67" s="83"/>
      <c r="J67" s="30" t="e">
        <f>AVERAGE(Tableau10[[#This Row],[CA 2016]:[CA 2020]])</f>
        <v>#DIV/0!</v>
      </c>
      <c r="K67" s="161"/>
      <c r="L67" s="162"/>
      <c r="M67" s="162"/>
      <c r="N67" s="162"/>
      <c r="O67" s="162"/>
      <c r="P67" s="162"/>
      <c r="Q67" s="162"/>
      <c r="R67" s="162"/>
      <c r="S67" s="163"/>
    </row>
    <row r="68" spans="1:19" ht="15.6" x14ac:dyDescent="0.3">
      <c r="A68" s="170"/>
      <c r="B68" s="45" t="s">
        <v>31</v>
      </c>
      <c r="C68" s="45" t="s">
        <v>76</v>
      </c>
      <c r="D68" s="147">
        <f t="shared" ref="D68:I68" si="7">D65+D66+D67</f>
        <v>0</v>
      </c>
      <c r="E68" s="147">
        <f t="shared" si="7"/>
        <v>0</v>
      </c>
      <c r="F68" s="147">
        <f t="shared" si="7"/>
        <v>0</v>
      </c>
      <c r="G68" s="147">
        <f t="shared" si="7"/>
        <v>0</v>
      </c>
      <c r="H68" s="147">
        <f t="shared" si="7"/>
        <v>0</v>
      </c>
      <c r="I68" s="147">
        <f t="shared" si="7"/>
        <v>0</v>
      </c>
      <c r="J68" s="46">
        <f>AVERAGE(Tableau10[[#This Row],[CA 2016]:[CA 2020]])</f>
        <v>0</v>
      </c>
      <c r="K68" s="133"/>
      <c r="L68" s="134"/>
      <c r="M68" s="134"/>
      <c r="N68" s="134"/>
      <c r="O68" s="134"/>
      <c r="P68" s="134"/>
      <c r="Q68" s="134"/>
      <c r="R68" s="134"/>
      <c r="S68" s="135"/>
    </row>
    <row r="69" spans="1:19" ht="15.6" x14ac:dyDescent="0.3">
      <c r="A69" s="20"/>
      <c r="B69" s="10"/>
      <c r="C69" s="10"/>
      <c r="D69" s="10"/>
      <c r="E69" s="10"/>
      <c r="F69" s="10"/>
      <c r="G69" s="12"/>
    </row>
    <row r="70" spans="1:19" x14ac:dyDescent="0.3">
      <c r="A70" s="20"/>
    </row>
    <row r="71" spans="1:19" s="4" customFormat="1" ht="18" x14ac:dyDescent="0.35">
      <c r="A71" s="47"/>
      <c r="B71" s="16" t="s">
        <v>32</v>
      </c>
      <c r="C71" s="16" t="s">
        <v>42</v>
      </c>
      <c r="D71" s="17" t="s">
        <v>38</v>
      </c>
      <c r="E71" s="17" t="s">
        <v>39</v>
      </c>
      <c r="F71" s="17" t="s">
        <v>143</v>
      </c>
      <c r="G71" s="17" t="s">
        <v>174</v>
      </c>
      <c r="H71" s="17" t="s">
        <v>186</v>
      </c>
      <c r="I71" s="17" t="s">
        <v>187</v>
      </c>
      <c r="J71" s="18" t="s">
        <v>36</v>
      </c>
    </row>
    <row r="72" spans="1:19" ht="15.6" x14ac:dyDescent="0.3">
      <c r="A72" s="48"/>
      <c r="B72" s="49" t="s">
        <v>77</v>
      </c>
      <c r="C72" s="54" t="s">
        <v>87</v>
      </c>
      <c r="D72" s="23"/>
      <c r="E72" s="23"/>
      <c r="F72" s="23"/>
      <c r="G72" s="23"/>
      <c r="H72" s="23"/>
      <c r="I72" s="23"/>
      <c r="J72" s="23"/>
    </row>
    <row r="73" spans="1:19" ht="15.6" x14ac:dyDescent="0.3">
      <c r="A73" s="20"/>
      <c r="B73" s="21" t="s">
        <v>92</v>
      </c>
      <c r="C73" s="21" t="s">
        <v>88</v>
      </c>
      <c r="D73" s="60">
        <f>D53-D54</f>
        <v>0</v>
      </c>
      <c r="E73" s="60">
        <f t="shared" ref="E73:F73" si="8">E53-E54</f>
        <v>0</v>
      </c>
      <c r="F73" s="60">
        <f t="shared" si="8"/>
        <v>0</v>
      </c>
      <c r="G73" s="60">
        <f>G53-G54</f>
        <v>0</v>
      </c>
      <c r="H73" s="60">
        <f>H53-H54</f>
        <v>0</v>
      </c>
      <c r="I73" s="60">
        <f>I53-I54</f>
        <v>0</v>
      </c>
      <c r="J73" s="60">
        <f>AVERAGE(Tableau1[[#This Row],[CA 2016]:[CA 2020]])</f>
        <v>0</v>
      </c>
    </row>
    <row r="74" spans="1:19" ht="16.2" thickBot="1" x14ac:dyDescent="0.35">
      <c r="A74" s="20"/>
      <c r="B74" s="99" t="s">
        <v>94</v>
      </c>
      <c r="C74" s="108" t="s">
        <v>178</v>
      </c>
      <c r="D74" s="101">
        <f>D54-D58</f>
        <v>0</v>
      </c>
      <c r="E74" s="101">
        <f t="shared" ref="E74:I74" si="9">E54-E58</f>
        <v>0</v>
      </c>
      <c r="F74" s="101">
        <f t="shared" si="9"/>
        <v>0</v>
      </c>
      <c r="G74" s="101">
        <f t="shared" si="9"/>
        <v>0</v>
      </c>
      <c r="H74" s="101">
        <f t="shared" si="9"/>
        <v>0</v>
      </c>
      <c r="I74" s="101">
        <f t="shared" si="9"/>
        <v>0</v>
      </c>
      <c r="J74" s="60">
        <f>AVERAGE(Tableau1[[#This Row],[CA 2016]:[CA 2020]])</f>
        <v>0</v>
      </c>
    </row>
    <row r="75" spans="1:19" ht="16.2" thickTop="1" x14ac:dyDescent="0.3">
      <c r="A75" s="48"/>
      <c r="B75" s="100" t="s">
        <v>78</v>
      </c>
      <c r="C75" s="55" t="s">
        <v>89</v>
      </c>
      <c r="D75" s="111"/>
      <c r="E75" s="111"/>
      <c r="F75" s="111"/>
      <c r="G75" s="111"/>
      <c r="H75" s="111"/>
      <c r="I75" s="111"/>
      <c r="J75" s="111"/>
    </row>
    <row r="76" spans="1:19" ht="15.6" x14ac:dyDescent="0.3">
      <c r="A76" s="20"/>
      <c r="B76" s="19" t="s">
        <v>95</v>
      </c>
      <c r="C76" s="19" t="s">
        <v>90</v>
      </c>
      <c r="D76" s="59">
        <f>D42-D43</f>
        <v>0</v>
      </c>
      <c r="E76" s="59">
        <f t="shared" ref="E76:I76" si="10">E42-E43</f>
        <v>0</v>
      </c>
      <c r="F76" s="59">
        <f t="shared" si="10"/>
        <v>0</v>
      </c>
      <c r="G76" s="59">
        <f t="shared" si="10"/>
        <v>0</v>
      </c>
      <c r="H76" s="59">
        <f t="shared" si="10"/>
        <v>0</v>
      </c>
      <c r="I76" s="59">
        <f t="shared" si="10"/>
        <v>0</v>
      </c>
      <c r="J76" s="59">
        <f>AVERAGE(Tableau1[[#This Row],[CA 2016]:[CA 2020]])</f>
        <v>0</v>
      </c>
    </row>
    <row r="77" spans="1:19" ht="16.2" thickBot="1" x14ac:dyDescent="0.35">
      <c r="A77" s="20"/>
      <c r="B77" s="95" t="s">
        <v>93</v>
      </c>
      <c r="C77" s="93" t="s">
        <v>179</v>
      </c>
      <c r="D77" s="107">
        <f>D43-D36</f>
        <v>0</v>
      </c>
      <c r="E77" s="107">
        <f t="shared" ref="E77:I77" si="11">E43-E36</f>
        <v>0</v>
      </c>
      <c r="F77" s="107">
        <f t="shared" si="11"/>
        <v>0</v>
      </c>
      <c r="G77" s="107">
        <f t="shared" si="11"/>
        <v>0</v>
      </c>
      <c r="H77" s="107">
        <f t="shared" si="11"/>
        <v>0</v>
      </c>
      <c r="I77" s="107">
        <f t="shared" si="11"/>
        <v>0</v>
      </c>
      <c r="J77" s="59">
        <f>AVERAGE(Tableau1[[#This Row],[CA 2016]:[CA 2020]])</f>
        <v>0</v>
      </c>
    </row>
    <row r="78" spans="1:19" ht="16.2" thickTop="1" x14ac:dyDescent="0.3">
      <c r="A78" s="48"/>
      <c r="B78" s="57" t="s">
        <v>79</v>
      </c>
      <c r="C78" s="94" t="s">
        <v>133</v>
      </c>
      <c r="D78" s="110"/>
      <c r="E78" s="110"/>
      <c r="F78" s="110"/>
      <c r="G78" s="110"/>
      <c r="H78" s="110"/>
      <c r="I78" s="110"/>
      <c r="J78" s="105"/>
    </row>
    <row r="79" spans="1:19" ht="15.6" x14ac:dyDescent="0.3">
      <c r="A79" s="66"/>
      <c r="B79" s="21" t="s">
        <v>96</v>
      </c>
      <c r="C79" s="21" t="s">
        <v>180</v>
      </c>
      <c r="D79" s="60">
        <f>D74</f>
        <v>0</v>
      </c>
      <c r="E79" s="60">
        <f t="shared" ref="E79:I79" si="12">E74</f>
        <v>0</v>
      </c>
      <c r="F79" s="60">
        <f t="shared" si="12"/>
        <v>0</v>
      </c>
      <c r="G79" s="60">
        <f t="shared" si="12"/>
        <v>0</v>
      </c>
      <c r="H79" s="60">
        <f t="shared" si="12"/>
        <v>0</v>
      </c>
      <c r="I79" s="60">
        <f t="shared" si="12"/>
        <v>0</v>
      </c>
      <c r="J79" s="60">
        <f>AVERAGE(Tableau1[[#This Row],[CA 2016]:[CA 2020]])</f>
        <v>0</v>
      </c>
    </row>
    <row r="80" spans="1:19" ht="16.2" thickBot="1" x14ac:dyDescent="0.35">
      <c r="A80" s="67"/>
      <c r="B80" s="108" t="s">
        <v>97</v>
      </c>
      <c r="C80" s="99" t="s">
        <v>181</v>
      </c>
      <c r="D80" s="103">
        <f>D77</f>
        <v>0</v>
      </c>
      <c r="E80" s="103">
        <f t="shared" ref="E80:I80" si="13">E77</f>
        <v>0</v>
      </c>
      <c r="F80" s="103">
        <f t="shared" si="13"/>
        <v>0</v>
      </c>
      <c r="G80" s="103">
        <f t="shared" si="13"/>
        <v>0</v>
      </c>
      <c r="H80" s="103">
        <f t="shared" si="13"/>
        <v>0</v>
      </c>
      <c r="I80" s="103">
        <f t="shared" si="13"/>
        <v>0</v>
      </c>
      <c r="J80" s="60">
        <f>AVERAGE(Tableau1[[#This Row],[CA 2016]:[CA 2020]])</f>
        <v>0</v>
      </c>
    </row>
    <row r="81" spans="1:10" ht="16.2" thickTop="1" x14ac:dyDescent="0.3">
      <c r="A81" s="48"/>
      <c r="B81" s="55" t="s">
        <v>80</v>
      </c>
      <c r="C81" s="100" t="s">
        <v>175</v>
      </c>
      <c r="D81" s="56"/>
      <c r="E81" s="102"/>
      <c r="F81" s="102"/>
      <c r="G81" s="56"/>
      <c r="H81" s="56"/>
      <c r="I81" s="56"/>
      <c r="J81" s="111"/>
    </row>
    <row r="82" spans="1:10" ht="15.6" x14ac:dyDescent="0.3">
      <c r="A82" s="20"/>
      <c r="B82" s="19" t="s">
        <v>100</v>
      </c>
      <c r="C82" s="19" t="s">
        <v>91</v>
      </c>
      <c r="D82" s="59">
        <f>D46</f>
        <v>0</v>
      </c>
      <c r="E82" s="59">
        <f t="shared" ref="E82:I82" si="14">E46</f>
        <v>0</v>
      </c>
      <c r="F82" s="59">
        <f t="shared" si="14"/>
        <v>0</v>
      </c>
      <c r="G82" s="59">
        <f t="shared" si="14"/>
        <v>0</v>
      </c>
      <c r="H82" s="59">
        <f t="shared" si="14"/>
        <v>0</v>
      </c>
      <c r="I82" s="59">
        <f t="shared" si="14"/>
        <v>0</v>
      </c>
      <c r="J82" s="59">
        <f>AVERAGE(Tableau1[[#This Row],[CA 2016]:[CA 2020]])</f>
        <v>0</v>
      </c>
    </row>
    <row r="83" spans="1:10" ht="15.6" x14ac:dyDescent="0.3">
      <c r="A83" s="20"/>
      <c r="B83" s="19" t="s">
        <v>101</v>
      </c>
      <c r="C83" s="19" t="s">
        <v>98</v>
      </c>
      <c r="D83" s="59">
        <f>D48</f>
        <v>0</v>
      </c>
      <c r="E83" s="59">
        <f t="shared" ref="E83:I83" si="15">E48</f>
        <v>0</v>
      </c>
      <c r="F83" s="59">
        <f t="shared" si="15"/>
        <v>0</v>
      </c>
      <c r="G83" s="59">
        <f t="shared" si="15"/>
        <v>0</v>
      </c>
      <c r="H83" s="59">
        <f t="shared" si="15"/>
        <v>0</v>
      </c>
      <c r="I83" s="59">
        <f t="shared" si="15"/>
        <v>0</v>
      </c>
      <c r="J83" s="59">
        <f>AVERAGE(Tableau1[[#This Row],[CA 2016]:[CA 2020]])</f>
        <v>0</v>
      </c>
    </row>
    <row r="84" spans="1:10" ht="16.2" thickBot="1" x14ac:dyDescent="0.35">
      <c r="A84" s="48"/>
      <c r="B84" s="93" t="s">
        <v>102</v>
      </c>
      <c r="C84" s="95" t="s">
        <v>99</v>
      </c>
      <c r="D84" s="106">
        <f>D47</f>
        <v>0</v>
      </c>
      <c r="E84" s="106">
        <f t="shared" ref="E84:I84" si="16">E47</f>
        <v>0</v>
      </c>
      <c r="F84" s="106">
        <f t="shared" si="16"/>
        <v>0</v>
      </c>
      <c r="G84" s="106">
        <f t="shared" si="16"/>
        <v>0</v>
      </c>
      <c r="H84" s="106">
        <f t="shared" si="16"/>
        <v>0</v>
      </c>
      <c r="I84" s="106">
        <f t="shared" si="16"/>
        <v>0</v>
      </c>
      <c r="J84" s="107">
        <f>AVERAGE(Tableau1[[#This Row],[CA 2016]:[CA 2020]])</f>
        <v>0</v>
      </c>
    </row>
    <row r="85" spans="1:10" ht="16.2" thickTop="1" x14ac:dyDescent="0.3">
      <c r="A85" s="48"/>
      <c r="B85" s="94" t="s">
        <v>81</v>
      </c>
      <c r="C85" s="57" t="s">
        <v>103</v>
      </c>
      <c r="D85" s="58"/>
      <c r="E85" s="58"/>
      <c r="F85" s="109"/>
      <c r="G85" s="58"/>
      <c r="H85" s="58"/>
      <c r="I85" s="58"/>
      <c r="J85" s="105"/>
    </row>
    <row r="86" spans="1:10" ht="15.6" x14ac:dyDescent="0.3">
      <c r="A86" s="48"/>
      <c r="B86" s="21" t="s">
        <v>107</v>
      </c>
      <c r="C86" s="21" t="s">
        <v>104</v>
      </c>
      <c r="D86" s="60">
        <f>D55</f>
        <v>0</v>
      </c>
      <c r="E86" s="60">
        <f>E55</f>
        <v>0</v>
      </c>
      <c r="F86" s="60">
        <f>F55</f>
        <v>0</v>
      </c>
      <c r="G86" s="60">
        <f>G55</f>
        <v>0</v>
      </c>
      <c r="H86" s="60">
        <f>H55</f>
        <v>0</v>
      </c>
      <c r="I86" s="60">
        <f>I55</f>
        <v>0</v>
      </c>
      <c r="J86" s="60">
        <f>AVERAGE(Tableau1[[#This Row],[CA 2016]:[CA 2020]])</f>
        <v>0</v>
      </c>
    </row>
    <row r="87" spans="1:10" ht="15.6" x14ac:dyDescent="0.3">
      <c r="A87" s="48"/>
      <c r="B87" s="22" t="s">
        <v>176</v>
      </c>
      <c r="C87" s="22" t="s">
        <v>172</v>
      </c>
      <c r="D87" s="61">
        <f t="shared" ref="D87:D93" si="17">D56</f>
        <v>0</v>
      </c>
      <c r="E87" s="61">
        <f t="shared" ref="E87:I87" si="18">E56</f>
        <v>0</v>
      </c>
      <c r="F87" s="61">
        <f t="shared" si="18"/>
        <v>0</v>
      </c>
      <c r="G87" s="61">
        <f t="shared" si="18"/>
        <v>0</v>
      </c>
      <c r="H87" s="61">
        <f t="shared" si="18"/>
        <v>0</v>
      </c>
      <c r="I87" s="61">
        <f t="shared" si="18"/>
        <v>0</v>
      </c>
      <c r="J87" s="60">
        <f>AVERAGE(Tableau1[[#This Row],[CA 2016]:[CA 2020]])</f>
        <v>0</v>
      </c>
    </row>
    <row r="88" spans="1:10" ht="15.6" x14ac:dyDescent="0.3">
      <c r="A88" s="48"/>
      <c r="B88" s="22" t="s">
        <v>108</v>
      </c>
      <c r="C88" s="22" t="s">
        <v>105</v>
      </c>
      <c r="D88" s="61">
        <f t="shared" si="17"/>
        <v>0</v>
      </c>
      <c r="E88" s="61">
        <f t="shared" ref="E88:I92" si="19">E57</f>
        <v>0</v>
      </c>
      <c r="F88" s="61">
        <f t="shared" si="19"/>
        <v>0</v>
      </c>
      <c r="G88" s="61">
        <f t="shared" si="19"/>
        <v>0</v>
      </c>
      <c r="H88" s="61">
        <f t="shared" si="19"/>
        <v>0</v>
      </c>
      <c r="I88" s="61">
        <f t="shared" si="19"/>
        <v>0</v>
      </c>
      <c r="J88" s="60">
        <f>AVERAGE(Tableau1[[#This Row],[CA 2016]:[CA 2020]])</f>
        <v>0</v>
      </c>
    </row>
    <row r="89" spans="1:10" ht="15.6" x14ac:dyDescent="0.3">
      <c r="A89" s="48"/>
      <c r="B89" s="21" t="s">
        <v>109</v>
      </c>
      <c r="C89" s="21" t="s">
        <v>106</v>
      </c>
      <c r="D89" s="60">
        <f t="shared" si="17"/>
        <v>0</v>
      </c>
      <c r="E89" s="60">
        <f t="shared" si="19"/>
        <v>0</v>
      </c>
      <c r="F89" s="60">
        <f t="shared" si="19"/>
        <v>0</v>
      </c>
      <c r="G89" s="60">
        <f t="shared" si="19"/>
        <v>0</v>
      </c>
      <c r="H89" s="60">
        <f t="shared" si="19"/>
        <v>0</v>
      </c>
      <c r="I89" s="60">
        <f t="shared" si="19"/>
        <v>0</v>
      </c>
      <c r="J89" s="60">
        <f>AVERAGE(Tableau1[[#This Row],[CA 2016]:[CA 2020]])</f>
        <v>0</v>
      </c>
    </row>
    <row r="90" spans="1:10" ht="15.6" x14ac:dyDescent="0.3">
      <c r="A90" s="48"/>
      <c r="B90" s="21" t="s">
        <v>110</v>
      </c>
      <c r="C90" s="21" t="s">
        <v>0</v>
      </c>
      <c r="D90" s="60">
        <f t="shared" si="17"/>
        <v>0</v>
      </c>
      <c r="E90" s="60">
        <f t="shared" si="19"/>
        <v>0</v>
      </c>
      <c r="F90" s="60">
        <f t="shared" si="19"/>
        <v>0</v>
      </c>
      <c r="G90" s="60">
        <f t="shared" si="19"/>
        <v>0</v>
      </c>
      <c r="H90" s="60">
        <f t="shared" si="19"/>
        <v>0</v>
      </c>
      <c r="I90" s="60">
        <f t="shared" si="19"/>
        <v>0</v>
      </c>
      <c r="J90" s="60">
        <f>AVERAGE(Tableau1[[#This Row],[CA 2016]:[CA 2020]])</f>
        <v>0</v>
      </c>
    </row>
    <row r="91" spans="1:10" ht="15.6" x14ac:dyDescent="0.3">
      <c r="A91" s="48"/>
      <c r="B91" s="21" t="s">
        <v>111</v>
      </c>
      <c r="C91" s="21" t="s">
        <v>70</v>
      </c>
      <c r="D91" s="60">
        <f t="shared" si="17"/>
        <v>0</v>
      </c>
      <c r="E91" s="60">
        <f t="shared" si="19"/>
        <v>0</v>
      </c>
      <c r="F91" s="60">
        <f t="shared" si="19"/>
        <v>0</v>
      </c>
      <c r="G91" s="60">
        <f t="shared" si="19"/>
        <v>0</v>
      </c>
      <c r="H91" s="60">
        <f t="shared" si="19"/>
        <v>0</v>
      </c>
      <c r="I91" s="60">
        <f t="shared" si="19"/>
        <v>0</v>
      </c>
      <c r="J91" s="60">
        <f>AVERAGE(Tableau1[[#This Row],[CA 2016]:[CA 2020]])</f>
        <v>0</v>
      </c>
    </row>
    <row r="92" spans="1:10" ht="15.6" x14ac:dyDescent="0.3">
      <c r="A92" s="48"/>
      <c r="B92" s="21" t="s">
        <v>112</v>
      </c>
      <c r="C92" s="99" t="s">
        <v>71</v>
      </c>
      <c r="D92" s="60">
        <f t="shared" si="17"/>
        <v>0</v>
      </c>
      <c r="E92" s="60">
        <f t="shared" si="19"/>
        <v>0</v>
      </c>
      <c r="F92" s="60">
        <f t="shared" si="19"/>
        <v>0</v>
      </c>
      <c r="G92" s="60">
        <f t="shared" si="19"/>
        <v>0</v>
      </c>
      <c r="H92" s="60">
        <f t="shared" si="19"/>
        <v>0</v>
      </c>
      <c r="I92" s="60">
        <f t="shared" si="19"/>
        <v>0</v>
      </c>
      <c r="J92" s="60">
        <f>AVERAGE(Tableau1[[#This Row],[CA 2016]:[CA 2020]])</f>
        <v>0</v>
      </c>
    </row>
    <row r="93" spans="1:10" ht="16.2" thickBot="1" x14ac:dyDescent="0.35">
      <c r="A93" s="48"/>
      <c r="B93" s="117" t="s">
        <v>157</v>
      </c>
      <c r="C93" s="108" t="s">
        <v>156</v>
      </c>
      <c r="D93" s="116">
        <f t="shared" si="17"/>
        <v>0</v>
      </c>
      <c r="E93" s="116">
        <f t="shared" ref="E93:I93" si="20">E62</f>
        <v>0</v>
      </c>
      <c r="F93" s="116">
        <f t="shared" si="20"/>
        <v>0</v>
      </c>
      <c r="G93" s="116">
        <f t="shared" si="20"/>
        <v>0</v>
      </c>
      <c r="H93" s="116">
        <f t="shared" si="20"/>
        <v>0</v>
      </c>
      <c r="I93" s="116">
        <f t="shared" si="20"/>
        <v>0</v>
      </c>
      <c r="J93" s="60">
        <f>AVERAGE(Tableau1[[#This Row],[CA 2016]:[CA 2020]])</f>
        <v>0</v>
      </c>
    </row>
    <row r="94" spans="1:10" ht="16.2" thickTop="1" x14ac:dyDescent="0.3">
      <c r="A94" s="48"/>
      <c r="B94" s="55" t="s">
        <v>82</v>
      </c>
      <c r="C94" s="55" t="s">
        <v>113</v>
      </c>
      <c r="D94" s="102"/>
      <c r="E94" s="102"/>
      <c r="F94" s="102"/>
      <c r="G94" s="102"/>
      <c r="H94" s="102"/>
      <c r="I94" s="102"/>
      <c r="J94" s="111"/>
    </row>
    <row r="95" spans="1:10" ht="15.6" x14ac:dyDescent="0.3">
      <c r="A95" s="48"/>
      <c r="B95" s="19" t="s">
        <v>114</v>
      </c>
      <c r="C95" s="19" t="s">
        <v>182</v>
      </c>
      <c r="D95" s="59" t="e">
        <f>D74/(D23+D25)</f>
        <v>#DIV/0!</v>
      </c>
      <c r="E95" s="59" t="e">
        <f t="shared" ref="E95:I95" si="21">E74/(E23+E25)</f>
        <v>#DIV/0!</v>
      </c>
      <c r="F95" s="59" t="e">
        <f t="shared" si="21"/>
        <v>#DIV/0!</v>
      </c>
      <c r="G95" s="59" t="e">
        <f t="shared" si="21"/>
        <v>#DIV/0!</v>
      </c>
      <c r="H95" s="59" t="e">
        <f t="shared" si="21"/>
        <v>#DIV/0!</v>
      </c>
      <c r="I95" s="59" t="e">
        <f t="shared" si="21"/>
        <v>#DIV/0!</v>
      </c>
      <c r="J95" s="59" t="e">
        <f>AVERAGE(Tableau1[[#This Row],[CA 2016]:[CA 2020]])</f>
        <v>#DIV/0!</v>
      </c>
    </row>
    <row r="96" spans="1:10" ht="16.2" thickBot="1" x14ac:dyDescent="0.35">
      <c r="A96" s="48"/>
      <c r="B96" s="93" t="s">
        <v>115</v>
      </c>
      <c r="C96" s="93" t="s">
        <v>183</v>
      </c>
      <c r="D96" s="104" t="e">
        <f>D77/(D23+D25)</f>
        <v>#DIV/0!</v>
      </c>
      <c r="E96" s="104" t="e">
        <f t="shared" ref="E96:I96" si="22">E77/(E23+E25)</f>
        <v>#DIV/0!</v>
      </c>
      <c r="F96" s="104" t="e">
        <f t="shared" si="22"/>
        <v>#DIV/0!</v>
      </c>
      <c r="G96" s="104" t="e">
        <f t="shared" si="22"/>
        <v>#DIV/0!</v>
      </c>
      <c r="H96" s="104" t="e">
        <f t="shared" si="22"/>
        <v>#DIV/0!</v>
      </c>
      <c r="I96" s="104" t="e">
        <f t="shared" si="22"/>
        <v>#DIV/0!</v>
      </c>
      <c r="J96" s="107" t="e">
        <f>AVERAGE(Tableau1[[#This Row],[CA 2016]:[CA 2020]])</f>
        <v>#DIV/0!</v>
      </c>
    </row>
    <row r="97" spans="1:34" ht="16.2" thickTop="1" x14ac:dyDescent="0.3">
      <c r="A97" s="48"/>
      <c r="B97" s="94" t="s">
        <v>83</v>
      </c>
      <c r="C97" s="94" t="s">
        <v>132</v>
      </c>
      <c r="D97" s="105"/>
      <c r="E97" s="105"/>
      <c r="F97" s="105"/>
      <c r="G97" s="105"/>
      <c r="H97" s="105"/>
      <c r="I97" s="105"/>
      <c r="J97" s="174"/>
      <c r="K97" s="155"/>
    </row>
    <row r="98" spans="1:34" ht="15.6" x14ac:dyDescent="0.3">
      <c r="A98" s="48"/>
      <c r="B98" s="21" t="s">
        <v>118</v>
      </c>
      <c r="C98" s="21" t="s">
        <v>116</v>
      </c>
      <c r="D98" s="60" t="e">
        <f>D55/(D23+D25)</f>
        <v>#DIV/0!</v>
      </c>
      <c r="E98" s="60" t="e">
        <f t="shared" ref="E98:I98" si="23">E55/(E23+E25)</f>
        <v>#DIV/0!</v>
      </c>
      <c r="F98" s="60" t="e">
        <f t="shared" si="23"/>
        <v>#DIV/0!</v>
      </c>
      <c r="G98" s="60" t="e">
        <f t="shared" si="23"/>
        <v>#DIV/0!</v>
      </c>
      <c r="H98" s="60" t="e">
        <f t="shared" si="23"/>
        <v>#DIV/0!</v>
      </c>
      <c r="I98" s="60" t="e">
        <f t="shared" si="23"/>
        <v>#DIV/0!</v>
      </c>
      <c r="J98" s="60" t="e">
        <f>AVERAGE(Tableau1[[#This Row],[CA 2016]:[CA 2020]])</f>
        <v>#DIV/0!</v>
      </c>
    </row>
    <row r="99" spans="1:34" ht="16.2" thickBot="1" x14ac:dyDescent="0.35">
      <c r="A99" s="48"/>
      <c r="B99" s="99" t="s">
        <v>119</v>
      </c>
      <c r="C99" s="99" t="s">
        <v>117</v>
      </c>
      <c r="D99" s="101" t="e">
        <f>D57/(D23+D25)</f>
        <v>#DIV/0!</v>
      </c>
      <c r="E99" s="101" t="e">
        <f t="shared" ref="E99:I99" si="24">E57/(E23+E25)</f>
        <v>#DIV/0!</v>
      </c>
      <c r="F99" s="101" t="e">
        <f t="shared" si="24"/>
        <v>#DIV/0!</v>
      </c>
      <c r="G99" s="101" t="e">
        <f t="shared" si="24"/>
        <v>#DIV/0!</v>
      </c>
      <c r="H99" s="101" t="e">
        <f t="shared" si="24"/>
        <v>#DIV/0!</v>
      </c>
      <c r="I99" s="101" t="e">
        <f t="shared" si="24"/>
        <v>#DIV/0!</v>
      </c>
      <c r="J99" s="60" t="e">
        <f>AVERAGE(Tableau1[[#This Row],[CA 2016]:[CA 2020]])</f>
        <v>#DIV/0!</v>
      </c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</row>
    <row r="100" spans="1:34" ht="16.2" thickTop="1" x14ac:dyDescent="0.3">
      <c r="A100" s="48"/>
      <c r="B100" s="100" t="s">
        <v>124</v>
      </c>
      <c r="C100" s="100" t="s">
        <v>120</v>
      </c>
      <c r="D100" s="102"/>
      <c r="E100" s="102"/>
      <c r="F100" s="102"/>
      <c r="G100" s="102"/>
      <c r="H100" s="102"/>
      <c r="I100" s="102"/>
      <c r="J100" s="111"/>
      <c r="K100" s="63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</row>
    <row r="101" spans="1:34" ht="15.6" x14ac:dyDescent="0.3">
      <c r="A101" s="48"/>
      <c r="B101" s="19" t="s">
        <v>125</v>
      </c>
      <c r="C101" s="19" t="s">
        <v>121</v>
      </c>
      <c r="D101" s="62">
        <f>D28</f>
        <v>0</v>
      </c>
      <c r="E101" s="62">
        <f>E28</f>
        <v>0</v>
      </c>
      <c r="F101" s="62">
        <f>F28</f>
        <v>0</v>
      </c>
      <c r="G101" s="62">
        <f>G28</f>
        <v>0</v>
      </c>
      <c r="H101" s="62">
        <f>H28</f>
        <v>0</v>
      </c>
      <c r="I101" s="62">
        <f>I28</f>
        <v>0</v>
      </c>
      <c r="J101" s="59">
        <f>AVERAGE(Tableau1[[#This Row],[CA 2016]:[CA 2020]])</f>
        <v>0</v>
      </c>
      <c r="K101" s="63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</row>
    <row r="102" spans="1:34" s="5" customFormat="1" ht="15.6" x14ac:dyDescent="0.3">
      <c r="A102" s="20"/>
      <c r="B102" s="19" t="s">
        <v>126</v>
      </c>
      <c r="C102" s="19" t="s">
        <v>122</v>
      </c>
      <c r="D102" s="62">
        <f>D101-D103</f>
        <v>0</v>
      </c>
      <c r="E102" s="62">
        <f t="shared" ref="E102:F102" si="25">E101-E103</f>
        <v>0</v>
      </c>
      <c r="F102" s="62">
        <f t="shared" si="25"/>
        <v>0</v>
      </c>
      <c r="G102" s="62">
        <f>G101-G103</f>
        <v>0</v>
      </c>
      <c r="H102" s="62">
        <f>H101-H103</f>
        <v>0</v>
      </c>
      <c r="I102" s="62">
        <f>I101-I103</f>
        <v>0</v>
      </c>
      <c r="J102" s="59">
        <f>AVERAGE(Tableau1[[#This Row],[CA 2016]:[CA 2020]])</f>
        <v>0</v>
      </c>
      <c r="K102" s="63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</row>
    <row r="103" spans="1:34" s="5" customFormat="1" ht="16.2" thickBot="1" x14ac:dyDescent="0.35">
      <c r="A103" s="48"/>
      <c r="B103" s="93" t="s">
        <v>127</v>
      </c>
      <c r="C103" s="95" t="s">
        <v>123</v>
      </c>
      <c r="D103" s="96">
        <f>D29</f>
        <v>0</v>
      </c>
      <c r="E103" s="98">
        <f>E29</f>
        <v>0</v>
      </c>
      <c r="F103" s="96">
        <f>F29</f>
        <v>0</v>
      </c>
      <c r="G103" s="98">
        <f>G29</f>
        <v>0</v>
      </c>
      <c r="H103" s="98">
        <f>H29</f>
        <v>0</v>
      </c>
      <c r="I103" s="98">
        <f>I29</f>
        <v>0</v>
      </c>
      <c r="J103" s="107">
        <f>AVERAGE(Tableau1[[#This Row],[CA 2016]:[CA 2020]])</f>
        <v>0</v>
      </c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</row>
    <row r="104" spans="1:34" s="5" customFormat="1" ht="16.2" thickTop="1" x14ac:dyDescent="0.3">
      <c r="A104" s="20"/>
      <c r="B104" s="94" t="s">
        <v>129</v>
      </c>
      <c r="C104" s="57" t="s">
        <v>128</v>
      </c>
      <c r="D104" s="97"/>
      <c r="E104" s="64"/>
      <c r="F104" s="97"/>
      <c r="G104" s="64"/>
      <c r="H104" s="64"/>
      <c r="I104" s="64"/>
      <c r="J104" s="105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</row>
    <row r="105" spans="1:34" ht="15.6" x14ac:dyDescent="0.3">
      <c r="B105" s="21" t="s">
        <v>130</v>
      </c>
      <c r="C105" s="70" t="s">
        <v>135</v>
      </c>
      <c r="D105" s="65">
        <f t="shared" ref="D105:I107" si="26">D30</f>
        <v>0</v>
      </c>
      <c r="E105" s="65">
        <f t="shared" si="26"/>
        <v>0</v>
      </c>
      <c r="F105" s="65">
        <f t="shared" si="26"/>
        <v>0</v>
      </c>
      <c r="G105" s="65">
        <f t="shared" si="26"/>
        <v>0</v>
      </c>
      <c r="H105" s="65">
        <f t="shared" si="26"/>
        <v>0</v>
      </c>
      <c r="I105" s="65">
        <f t="shared" si="26"/>
        <v>0</v>
      </c>
      <c r="J105" s="60">
        <f>AVERAGE(Tableau1[[#This Row],[CA 2016]:[CA 2020]])</f>
        <v>0</v>
      </c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</row>
    <row r="106" spans="1:34" ht="15.6" x14ac:dyDescent="0.3">
      <c r="B106" s="68" t="s">
        <v>131</v>
      </c>
      <c r="C106" s="71" t="s">
        <v>136</v>
      </c>
      <c r="D106" s="69">
        <f t="shared" si="26"/>
        <v>0</v>
      </c>
      <c r="E106" s="69">
        <f t="shared" si="26"/>
        <v>0</v>
      </c>
      <c r="F106" s="69">
        <f t="shared" si="26"/>
        <v>0</v>
      </c>
      <c r="G106" s="69">
        <f t="shared" si="26"/>
        <v>0</v>
      </c>
      <c r="H106" s="69">
        <f t="shared" si="26"/>
        <v>0</v>
      </c>
      <c r="I106" s="69">
        <f t="shared" si="26"/>
        <v>0</v>
      </c>
      <c r="J106" s="60">
        <f>AVERAGE(Tableau1[[#This Row],[CA 2016]:[CA 2020]])</f>
        <v>0</v>
      </c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</row>
    <row r="107" spans="1:34" s="20" customFormat="1" ht="16.2" thickBot="1" x14ac:dyDescent="0.35">
      <c r="B107" s="88" t="s">
        <v>134</v>
      </c>
      <c r="C107" s="73" t="s">
        <v>51</v>
      </c>
      <c r="D107" s="91">
        <f t="shared" si="26"/>
        <v>0</v>
      </c>
      <c r="E107" s="74">
        <f t="shared" si="26"/>
        <v>0</v>
      </c>
      <c r="F107" s="91">
        <f t="shared" si="26"/>
        <v>0</v>
      </c>
      <c r="G107" s="74">
        <f t="shared" si="26"/>
        <v>0</v>
      </c>
      <c r="H107" s="74">
        <f t="shared" si="26"/>
        <v>0</v>
      </c>
      <c r="I107" s="91">
        <f t="shared" si="26"/>
        <v>0</v>
      </c>
      <c r="J107" s="103">
        <f>AVERAGE(Tableau1[[#This Row],[CA 2016]:[CA 2020]])</f>
        <v>0</v>
      </c>
    </row>
    <row r="108" spans="1:34" ht="16.2" thickTop="1" x14ac:dyDescent="0.3">
      <c r="B108" s="87" t="s">
        <v>137</v>
      </c>
      <c r="C108" s="89" t="s">
        <v>146</v>
      </c>
      <c r="D108" s="90"/>
      <c r="E108" s="92"/>
      <c r="F108" s="90"/>
      <c r="G108" s="92"/>
      <c r="H108" s="92"/>
      <c r="I108" s="90"/>
      <c r="J108" s="119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</row>
    <row r="109" spans="1:34" ht="15.6" x14ac:dyDescent="0.3">
      <c r="B109" s="86" t="s">
        <v>139</v>
      </c>
      <c r="C109" s="86" t="s">
        <v>184</v>
      </c>
      <c r="D109" s="75" t="e">
        <f>(D77/(D23+D25)/D21)*1000</f>
        <v>#DIV/0!</v>
      </c>
      <c r="E109" s="75" t="e">
        <f t="shared" ref="E109:I109" si="27">(E77/(E23+E25)/E21)*1000</f>
        <v>#DIV/0!</v>
      </c>
      <c r="F109" s="75" t="e">
        <f t="shared" si="27"/>
        <v>#DIV/0!</v>
      </c>
      <c r="G109" s="75" t="e">
        <f t="shared" si="27"/>
        <v>#DIV/0!</v>
      </c>
      <c r="H109" s="75" t="e">
        <f t="shared" si="27"/>
        <v>#DIV/0!</v>
      </c>
      <c r="I109" s="75" t="e">
        <f t="shared" si="27"/>
        <v>#DIV/0!</v>
      </c>
      <c r="J109" s="59" t="e">
        <f>AVERAGE(Tableau1[[#This Row],[CA 2016]:[CA 2020]])</f>
        <v>#DIV/0!</v>
      </c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</row>
    <row r="110" spans="1:34" ht="16.2" thickBot="1" x14ac:dyDescent="0.35">
      <c r="B110" s="112" t="s">
        <v>140</v>
      </c>
      <c r="C110" s="112" t="s">
        <v>185</v>
      </c>
      <c r="D110" s="113" t="e">
        <f>(D74/(D23+D25)/D21)*1000</f>
        <v>#DIV/0!</v>
      </c>
      <c r="E110" s="113" t="e">
        <f t="shared" ref="E110:I110" si="28">(E74/(E23+E25)/E21)*1000</f>
        <v>#DIV/0!</v>
      </c>
      <c r="F110" s="113" t="e">
        <f t="shared" si="28"/>
        <v>#DIV/0!</v>
      </c>
      <c r="G110" s="113" t="e">
        <f t="shared" si="28"/>
        <v>#DIV/0!</v>
      </c>
      <c r="H110" s="113" t="e">
        <f t="shared" si="28"/>
        <v>#DIV/0!</v>
      </c>
      <c r="I110" s="113" t="e">
        <f t="shared" si="28"/>
        <v>#DIV/0!</v>
      </c>
      <c r="J110" s="59" t="e">
        <f>AVERAGE(Tableau1[[#This Row],[CA 2016]:[CA 2020]])</f>
        <v>#DIV/0!</v>
      </c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</row>
    <row r="111" spans="1:34" ht="16.2" thickTop="1" x14ac:dyDescent="0.3">
      <c r="B111" s="114" t="s">
        <v>144</v>
      </c>
      <c r="C111" s="114" t="s">
        <v>145</v>
      </c>
      <c r="D111" s="115"/>
      <c r="E111" s="115"/>
      <c r="F111" s="115"/>
      <c r="G111" s="115"/>
      <c r="H111" s="153"/>
      <c r="I111" s="153"/>
      <c r="J111" s="105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</row>
    <row r="112" spans="1:34" ht="15.6" x14ac:dyDescent="0.3">
      <c r="B112" s="84" t="s">
        <v>150</v>
      </c>
      <c r="C112" s="84" t="s">
        <v>147</v>
      </c>
      <c r="D112" s="68" t="e">
        <f>(D55/(D23+D25)/D21)*1000</f>
        <v>#DIV/0!</v>
      </c>
      <c r="E112" s="68" t="e">
        <f t="shared" ref="E112:I112" si="29">(E55/(E23+E25)/E21)*1000</f>
        <v>#DIV/0!</v>
      </c>
      <c r="F112" s="68" t="e">
        <f t="shared" si="29"/>
        <v>#DIV/0!</v>
      </c>
      <c r="G112" s="68" t="e">
        <f t="shared" si="29"/>
        <v>#DIV/0!</v>
      </c>
      <c r="H112" s="68" t="e">
        <f t="shared" si="29"/>
        <v>#DIV/0!</v>
      </c>
      <c r="I112" s="68" t="e">
        <f t="shared" si="29"/>
        <v>#DIV/0!</v>
      </c>
      <c r="J112" s="60" t="e">
        <f>AVERAGE(Tableau1[[#This Row],[CA 2016]:[CA 2020]])</f>
        <v>#DIV/0!</v>
      </c>
    </row>
    <row r="113" spans="1:35" ht="16.2" thickBot="1" x14ac:dyDescent="0.35">
      <c r="B113" s="85" t="s">
        <v>151</v>
      </c>
      <c r="C113" s="85" t="s">
        <v>148</v>
      </c>
      <c r="D113" s="72" t="e">
        <f>(D57/(D23+D25)/D21)*1000</f>
        <v>#DIV/0!</v>
      </c>
      <c r="E113" s="72" t="e">
        <f t="shared" ref="E113:I113" si="30">(E57/(E23+E25)/E21)*1000</f>
        <v>#DIV/0!</v>
      </c>
      <c r="F113" s="72" t="e">
        <f t="shared" si="30"/>
        <v>#DIV/0!</v>
      </c>
      <c r="G113" s="72" t="e">
        <f t="shared" si="30"/>
        <v>#DIV/0!</v>
      </c>
      <c r="H113" s="72" t="e">
        <f t="shared" si="30"/>
        <v>#DIV/0!</v>
      </c>
      <c r="I113" s="72" t="e">
        <f t="shared" si="30"/>
        <v>#DIV/0!</v>
      </c>
      <c r="J113" s="60" t="e">
        <f>AVERAGE(Tableau1[[#This Row],[CA 2016]:[CA 2020]])</f>
        <v>#DIV/0!</v>
      </c>
    </row>
    <row r="114" spans="1:35" ht="16.2" thickTop="1" x14ac:dyDescent="0.3">
      <c r="A114" s="20"/>
      <c r="B114" s="89" t="s">
        <v>149</v>
      </c>
      <c r="C114" s="89" t="s">
        <v>138</v>
      </c>
      <c r="D114" s="92"/>
      <c r="E114" s="92"/>
      <c r="F114" s="92"/>
      <c r="G114" s="92"/>
      <c r="H114" s="92"/>
      <c r="I114" s="92"/>
      <c r="J114" s="111"/>
    </row>
    <row r="115" spans="1:35" ht="15.6" x14ac:dyDescent="0.3">
      <c r="B115" s="75" t="s">
        <v>152</v>
      </c>
      <c r="C115" s="75" t="s">
        <v>141</v>
      </c>
      <c r="D115" s="77" t="e">
        <f>D30*100/D23+D25</f>
        <v>#DIV/0!</v>
      </c>
      <c r="E115" s="77" t="e">
        <f t="shared" ref="E115:I115" si="31">E30*100/E23+E25</f>
        <v>#DIV/0!</v>
      </c>
      <c r="F115" s="77" t="e">
        <f t="shared" si="31"/>
        <v>#DIV/0!</v>
      </c>
      <c r="G115" s="77" t="e">
        <f t="shared" si="31"/>
        <v>#DIV/0!</v>
      </c>
      <c r="H115" s="77" t="e">
        <f t="shared" si="31"/>
        <v>#DIV/0!</v>
      </c>
      <c r="I115" s="77" t="e">
        <f t="shared" si="31"/>
        <v>#DIV/0!</v>
      </c>
      <c r="J115" s="59" t="e">
        <f>AVERAGE(Tableau1[[#This Row],[CA 2016]:[CA 2020]])</f>
        <v>#DIV/0!</v>
      </c>
    </row>
    <row r="116" spans="1:35" ht="16.2" thickBot="1" x14ac:dyDescent="0.35">
      <c r="B116" s="76" t="s">
        <v>153</v>
      </c>
      <c r="C116" s="76" t="s">
        <v>142</v>
      </c>
      <c r="D116" s="78" t="e">
        <f>D31*100/D23+D25</f>
        <v>#DIV/0!</v>
      </c>
      <c r="E116" s="78" t="e">
        <f t="shared" ref="E116:I116" si="32">E31*100/E23+E25</f>
        <v>#DIV/0!</v>
      </c>
      <c r="F116" s="78" t="e">
        <f t="shared" si="32"/>
        <v>#DIV/0!</v>
      </c>
      <c r="G116" s="78" t="e">
        <f t="shared" si="32"/>
        <v>#DIV/0!</v>
      </c>
      <c r="H116" s="78" t="e">
        <f t="shared" si="32"/>
        <v>#DIV/0!</v>
      </c>
      <c r="I116" s="78" t="e">
        <f t="shared" si="32"/>
        <v>#DIV/0!</v>
      </c>
      <c r="J116" s="59" t="e">
        <f>AVERAGE(Tableau1[[#This Row],[CA 2016]:[CA 2020]])</f>
        <v>#DIV/0!</v>
      </c>
    </row>
    <row r="117" spans="1:35" x14ac:dyDescent="0.3">
      <c r="H117" s="20"/>
    </row>
    <row r="118" spans="1:35" x14ac:dyDescent="0.3">
      <c r="H118" s="20"/>
    </row>
    <row r="119" spans="1:35" x14ac:dyDescent="0.3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</row>
    <row r="120" spans="1:35" x14ac:dyDescent="0.3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</row>
    <row r="121" spans="1:35" x14ac:dyDescent="0.3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</row>
    <row r="122" spans="1:35" x14ac:dyDescent="0.3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</row>
    <row r="123" spans="1:35" x14ac:dyDescent="0.3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</row>
    <row r="124" spans="1:35" x14ac:dyDescent="0.3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</row>
    <row r="125" spans="1:35" x14ac:dyDescent="0.3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</row>
    <row r="126" spans="1:35" x14ac:dyDescent="0.3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</row>
    <row r="127" spans="1:35" x14ac:dyDescent="0.3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</row>
    <row r="128" spans="1:35" x14ac:dyDescent="0.3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</row>
    <row r="129" spans="2:35" x14ac:dyDescent="0.3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</row>
    <row r="130" spans="2:35" x14ac:dyDescent="0.3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</row>
    <row r="131" spans="2:35" x14ac:dyDescent="0.3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</row>
    <row r="132" spans="2:35" x14ac:dyDescent="0.3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</row>
    <row r="133" spans="2:35" x14ac:dyDescent="0.3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</row>
    <row r="134" spans="2:35" x14ac:dyDescent="0.3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</row>
    <row r="135" spans="2:35" x14ac:dyDescent="0.3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</row>
    <row r="136" spans="2:35" x14ac:dyDescent="0.3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</row>
    <row r="137" spans="2:35" x14ac:dyDescent="0.3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</row>
    <row r="138" spans="2:35" x14ac:dyDescent="0.3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</row>
    <row r="139" spans="2:35" x14ac:dyDescent="0.3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</row>
    <row r="140" spans="2:35" x14ac:dyDescent="0.3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</row>
    <row r="141" spans="2:35" x14ac:dyDescent="0.3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</row>
    <row r="142" spans="2:35" x14ac:dyDescent="0.3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</row>
    <row r="143" spans="2:35" x14ac:dyDescent="0.3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</row>
    <row r="144" spans="2:35" x14ac:dyDescent="0.3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</row>
    <row r="145" spans="2:35" x14ac:dyDescent="0.3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</row>
    <row r="146" spans="2:35" x14ac:dyDescent="0.3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</row>
    <row r="147" spans="2:35" x14ac:dyDescent="0.3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</row>
    <row r="148" spans="2:35" x14ac:dyDescent="0.3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</row>
    <row r="149" spans="2:35" x14ac:dyDescent="0.3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</row>
    <row r="150" spans="2:35" x14ac:dyDescent="0.3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</row>
    <row r="151" spans="2:35" x14ac:dyDescent="0.3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</row>
    <row r="152" spans="2:35" x14ac:dyDescent="0.3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</row>
    <row r="153" spans="2:35" x14ac:dyDescent="0.3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</row>
    <row r="154" spans="2:35" x14ac:dyDescent="0.3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</row>
    <row r="155" spans="2:35" x14ac:dyDescent="0.3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</row>
    <row r="156" spans="2:35" x14ac:dyDescent="0.3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</row>
    <row r="157" spans="2:35" x14ac:dyDescent="0.3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</row>
    <row r="158" spans="2:35" x14ac:dyDescent="0.3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</row>
    <row r="159" spans="2:35" x14ac:dyDescent="0.3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</row>
    <row r="160" spans="2:35" x14ac:dyDescent="0.3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</row>
    <row r="161" spans="2:35" x14ac:dyDescent="0.3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</row>
    <row r="162" spans="2:35" x14ac:dyDescent="0.3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</row>
    <row r="163" spans="2:35" x14ac:dyDescent="0.3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</row>
    <row r="164" spans="2:35" x14ac:dyDescent="0.3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</row>
    <row r="165" spans="2:35" x14ac:dyDescent="0.3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</row>
    <row r="166" spans="2:35" x14ac:dyDescent="0.3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</row>
    <row r="167" spans="2:35" x14ac:dyDescent="0.3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</row>
    <row r="168" spans="2:35" x14ac:dyDescent="0.3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</row>
    <row r="169" spans="2:35" x14ac:dyDescent="0.3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</row>
    <row r="170" spans="2:35" x14ac:dyDescent="0.3"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</row>
    <row r="171" spans="2:35" x14ac:dyDescent="0.3"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</row>
    <row r="172" spans="2:35" x14ac:dyDescent="0.3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</row>
    <row r="173" spans="2:35" x14ac:dyDescent="0.3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</row>
    <row r="174" spans="2:35" x14ac:dyDescent="0.3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</row>
    <row r="175" spans="2:35" x14ac:dyDescent="0.3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</row>
    <row r="176" spans="2:35" x14ac:dyDescent="0.3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</row>
    <row r="177" spans="2:36" x14ac:dyDescent="0.3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</row>
    <row r="178" spans="2:36" x14ac:dyDescent="0.3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</row>
    <row r="179" spans="2:36" x14ac:dyDescent="0.3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</row>
    <row r="180" spans="2:36" x14ac:dyDescent="0.3"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</row>
    <row r="181" spans="2:36" x14ac:dyDescent="0.3"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</row>
    <row r="182" spans="2:36" x14ac:dyDescent="0.3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</row>
    <row r="183" spans="2:36" x14ac:dyDescent="0.3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</row>
    <row r="184" spans="2:36" x14ac:dyDescent="0.3"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</row>
    <row r="185" spans="2:36" x14ac:dyDescent="0.3"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</row>
    <row r="186" spans="2:36" x14ac:dyDescent="0.3"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</row>
    <row r="187" spans="2:36" x14ac:dyDescent="0.3"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</row>
    <row r="188" spans="2:36" x14ac:dyDescent="0.3"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</row>
    <row r="189" spans="2:36" x14ac:dyDescent="0.3"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</row>
    <row r="190" spans="2:36" x14ac:dyDescent="0.3"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</row>
    <row r="191" spans="2:36" x14ac:dyDescent="0.3"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</row>
    <row r="192" spans="2:36" x14ac:dyDescent="0.3"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</row>
    <row r="193" spans="2:36" x14ac:dyDescent="0.3"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</row>
    <row r="194" spans="2:36" x14ac:dyDescent="0.3"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</row>
    <row r="195" spans="2:36" x14ac:dyDescent="0.3"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</row>
    <row r="196" spans="2:36" x14ac:dyDescent="0.3"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</row>
    <row r="197" spans="2:36" x14ac:dyDescent="0.3"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</row>
    <row r="198" spans="2:36" x14ac:dyDescent="0.3"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</row>
    <row r="199" spans="2:36" x14ac:dyDescent="0.3"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</row>
    <row r="200" spans="2:36" x14ac:dyDescent="0.3"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</row>
    <row r="201" spans="2:36" x14ac:dyDescent="0.3"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</row>
    <row r="202" spans="2:36" x14ac:dyDescent="0.3"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</row>
    <row r="203" spans="2:36" x14ac:dyDescent="0.3"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</row>
    <row r="204" spans="2:36" x14ac:dyDescent="0.3"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</row>
    <row r="205" spans="2:36" x14ac:dyDescent="0.3"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</row>
    <row r="206" spans="2:36" x14ac:dyDescent="0.3"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</row>
    <row r="207" spans="2:36" x14ac:dyDescent="0.3"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</row>
    <row r="208" spans="2:36" x14ac:dyDescent="0.3"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</row>
    <row r="209" spans="2:12" x14ac:dyDescent="0.3"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</row>
    <row r="210" spans="2:12" x14ac:dyDescent="0.3"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</row>
    <row r="211" spans="2:12" x14ac:dyDescent="0.3"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</row>
    <row r="212" spans="2:12" x14ac:dyDescent="0.3"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</row>
    <row r="213" spans="2:12" x14ac:dyDescent="0.3"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</row>
    <row r="214" spans="2:12" x14ac:dyDescent="0.3"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</row>
    <row r="215" spans="2:12" x14ac:dyDescent="0.3"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</row>
    <row r="216" spans="2:12" x14ac:dyDescent="0.3"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</row>
    <row r="217" spans="2:12" x14ac:dyDescent="0.3"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</row>
    <row r="218" spans="2:12" x14ac:dyDescent="0.3"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</row>
    <row r="219" spans="2:12" x14ac:dyDescent="0.3"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</row>
    <row r="220" spans="2:12" x14ac:dyDescent="0.3"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</row>
    <row r="221" spans="2:12" x14ac:dyDescent="0.3"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</row>
    <row r="222" spans="2:12" x14ac:dyDescent="0.3"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</row>
    <row r="223" spans="2:12" x14ac:dyDescent="0.3"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</row>
    <row r="224" spans="2:12" x14ac:dyDescent="0.3"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</row>
    <row r="225" spans="2:12" x14ac:dyDescent="0.3"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</row>
    <row r="226" spans="2:12" x14ac:dyDescent="0.3"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</row>
    <row r="227" spans="2:12" x14ac:dyDescent="0.3"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</row>
    <row r="228" spans="2:12" x14ac:dyDescent="0.3"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</row>
    <row r="229" spans="2:12" x14ac:dyDescent="0.3"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</row>
    <row r="230" spans="2:12" x14ac:dyDescent="0.3"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</row>
    <row r="231" spans="2:12" x14ac:dyDescent="0.3"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</row>
    <row r="232" spans="2:12" x14ac:dyDescent="0.3"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</row>
    <row r="233" spans="2:12" x14ac:dyDescent="0.3"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</row>
    <row r="234" spans="2:12" x14ac:dyDescent="0.3"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</row>
    <row r="235" spans="2:12" x14ac:dyDescent="0.3"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</row>
    <row r="236" spans="2:12" x14ac:dyDescent="0.3"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</row>
    <row r="237" spans="2:12" x14ac:dyDescent="0.3"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</row>
    <row r="238" spans="2:12" x14ac:dyDescent="0.3"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</row>
    <row r="239" spans="2:12" x14ac:dyDescent="0.3"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</row>
    <row r="240" spans="2:12" x14ac:dyDescent="0.3"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</row>
    <row r="241" spans="2:12" x14ac:dyDescent="0.3"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</row>
    <row r="242" spans="2:12" x14ac:dyDescent="0.3"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</row>
    <row r="243" spans="2:12" x14ac:dyDescent="0.3"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</row>
    <row r="244" spans="2:12" x14ac:dyDescent="0.3"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</row>
    <row r="245" spans="2:12" x14ac:dyDescent="0.3"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</row>
    <row r="246" spans="2:12" x14ac:dyDescent="0.3"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</row>
    <row r="247" spans="2:12" x14ac:dyDescent="0.3"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</row>
    <row r="248" spans="2:12" x14ac:dyDescent="0.3"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</row>
    <row r="249" spans="2:12" x14ac:dyDescent="0.3"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</row>
    <row r="250" spans="2:12" x14ac:dyDescent="0.3"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</row>
    <row r="251" spans="2:12" x14ac:dyDescent="0.3"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</row>
    <row r="252" spans="2:12" x14ac:dyDescent="0.3"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</row>
    <row r="253" spans="2:12" x14ac:dyDescent="0.3"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</row>
    <row r="254" spans="2:12" x14ac:dyDescent="0.3"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</row>
    <row r="255" spans="2:12" x14ac:dyDescent="0.3"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</row>
    <row r="256" spans="2:12" x14ac:dyDescent="0.3"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</row>
    <row r="257" spans="2:12" x14ac:dyDescent="0.3"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</row>
    <row r="258" spans="2:12" x14ac:dyDescent="0.3"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</row>
    <row r="259" spans="2:12" x14ac:dyDescent="0.3"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</row>
    <row r="260" spans="2:12" x14ac:dyDescent="0.3"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</row>
    <row r="261" spans="2:12" x14ac:dyDescent="0.3"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</row>
    <row r="262" spans="2:12" x14ac:dyDescent="0.3"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</row>
    <row r="263" spans="2:12" x14ac:dyDescent="0.3"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</row>
    <row r="264" spans="2:12" x14ac:dyDescent="0.3"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</row>
    <row r="265" spans="2:12" x14ac:dyDescent="0.3"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</row>
  </sheetData>
  <mergeCells count="4">
    <mergeCell ref="C7:F7"/>
    <mergeCell ref="C8:F8"/>
    <mergeCell ref="A11:G11"/>
    <mergeCell ref="A12:G12"/>
  </mergeCells>
  <phoneticPr fontId="20" type="noConversion"/>
  <pageMargins left="0.23622047244094491" right="0.23622047244094491" top="0.74803149606299213" bottom="0.74803149606299213" header="0.31496062992125984" footer="0.31496062992125984"/>
  <pageSetup paperSize="9" scale="55"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Tristan Hirel</cp:lastModifiedBy>
  <cp:lastPrinted>2018-04-23T08:10:23Z</cp:lastPrinted>
  <dcterms:created xsi:type="dcterms:W3CDTF">2016-04-16T13:04:49Z</dcterms:created>
  <dcterms:modified xsi:type="dcterms:W3CDTF">2021-05-30T18:03:42Z</dcterms:modified>
</cp:coreProperties>
</file>