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ristan Hirel\Desktop\ONR\Rapport 2021\Volets d'enquête - paramétrage question 2021\Volets d'enquête financiers\"/>
    </mc:Choice>
  </mc:AlternateContent>
  <xr:revisionPtr revIDLastSave="0" documentId="13_ncr:1_{78E9B39C-7826-4194-9589-2A8386C5BA9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yp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1" i="2" l="1"/>
  <c r="J100" i="2"/>
  <c r="J98" i="2"/>
  <c r="J97" i="2"/>
  <c r="J95" i="2"/>
  <c r="J94" i="2"/>
  <c r="J92" i="2"/>
  <c r="J91" i="2"/>
  <c r="J89" i="2"/>
  <c r="J88" i="2" s="1"/>
  <c r="J87" i="2"/>
  <c r="J85" i="2"/>
  <c r="J84" i="2"/>
  <c r="J82" i="2"/>
  <c r="J81" i="2"/>
  <c r="J79" i="2"/>
  <c r="J78" i="2"/>
  <c r="J77" i="2"/>
  <c r="J76" i="2"/>
  <c r="J74" i="2"/>
  <c r="J73" i="2"/>
  <c r="J72" i="2"/>
  <c r="J71" i="2"/>
  <c r="J69" i="2"/>
  <c r="J68" i="2"/>
  <c r="J66" i="2"/>
  <c r="J65" i="2"/>
  <c r="J63" i="2"/>
  <c r="J62" i="2"/>
  <c r="K56" i="2"/>
  <c r="K57" i="2"/>
  <c r="K48" i="2"/>
  <c r="K49" i="2"/>
  <c r="K50" i="2"/>
  <c r="K51" i="2"/>
  <c r="K52" i="2"/>
  <c r="K37" i="2"/>
  <c r="K38" i="2"/>
  <c r="K39" i="2"/>
  <c r="K41" i="2"/>
  <c r="K42" i="2"/>
  <c r="K43" i="2"/>
  <c r="K44" i="2"/>
  <c r="K45" i="2"/>
  <c r="K32" i="2"/>
  <c r="K33" i="2"/>
  <c r="K34" i="2"/>
  <c r="F98" i="2"/>
  <c r="G98" i="2"/>
  <c r="H98" i="2"/>
  <c r="I98" i="2"/>
  <c r="E98" i="2"/>
  <c r="K98" i="2" s="1"/>
  <c r="F97" i="2"/>
  <c r="G97" i="2"/>
  <c r="H97" i="2"/>
  <c r="I97" i="2"/>
  <c r="E97" i="2"/>
  <c r="K97" i="2" s="1"/>
  <c r="I92" i="2" l="1"/>
  <c r="I91" i="2"/>
  <c r="I89" i="2"/>
  <c r="I87" i="2"/>
  <c r="F82" i="2"/>
  <c r="G82" i="2"/>
  <c r="H82" i="2"/>
  <c r="I82" i="2"/>
  <c r="E82" i="2"/>
  <c r="K82" i="2" s="1"/>
  <c r="I78" i="2"/>
  <c r="I77" i="2"/>
  <c r="I76" i="2"/>
  <c r="I74" i="2"/>
  <c r="I73" i="2"/>
  <c r="I72" i="2"/>
  <c r="I71" i="2"/>
  <c r="F68" i="2"/>
  <c r="G68" i="2"/>
  <c r="H68" i="2"/>
  <c r="I68" i="2"/>
  <c r="F69" i="2"/>
  <c r="G69" i="2"/>
  <c r="H69" i="2"/>
  <c r="I69" i="2"/>
  <c r="E69" i="2"/>
  <c r="I65" i="2"/>
  <c r="H65" i="2"/>
  <c r="F66" i="2"/>
  <c r="F94" i="2" s="1"/>
  <c r="G66" i="2"/>
  <c r="G94" i="2" s="1"/>
  <c r="H66" i="2"/>
  <c r="H94" i="2" s="1"/>
  <c r="I66" i="2"/>
  <c r="I94" i="2" s="1"/>
  <c r="E66" i="2"/>
  <c r="I63" i="2"/>
  <c r="I95" i="2" s="1"/>
  <c r="I62" i="2"/>
  <c r="I58" i="2"/>
  <c r="I53" i="2"/>
  <c r="I79" i="2" s="1"/>
  <c r="K26" i="2"/>
  <c r="K27" i="2"/>
  <c r="I85" i="2" s="1"/>
  <c r="K28" i="2"/>
  <c r="K29" i="2"/>
  <c r="K25" i="2"/>
  <c r="E94" i="2" l="1"/>
  <c r="K94" i="2" s="1"/>
  <c r="K66" i="2"/>
  <c r="K69" i="2"/>
  <c r="I88" i="2"/>
  <c r="I100" i="2"/>
  <c r="I101" i="2"/>
  <c r="I81" i="2"/>
  <c r="I84" i="2"/>
  <c r="I40" i="2"/>
  <c r="F92" i="2" l="1"/>
  <c r="F101" i="2" s="1"/>
  <c r="G92" i="2"/>
  <c r="G101" i="2" s="1"/>
  <c r="H92" i="2"/>
  <c r="H101" i="2" s="1"/>
  <c r="F91" i="2"/>
  <c r="F100" i="2" s="1"/>
  <c r="G91" i="2"/>
  <c r="G100" i="2" s="1"/>
  <c r="H91" i="2"/>
  <c r="H100" i="2" s="1"/>
  <c r="E92" i="2"/>
  <c r="E91" i="2"/>
  <c r="F89" i="2"/>
  <c r="G89" i="2"/>
  <c r="H89" i="2"/>
  <c r="E89" i="2"/>
  <c r="F87" i="2"/>
  <c r="G87" i="2"/>
  <c r="G88" i="2" s="1"/>
  <c r="H87" i="2"/>
  <c r="H88" i="2" s="1"/>
  <c r="E87" i="2"/>
  <c r="F85" i="2"/>
  <c r="G85" i="2"/>
  <c r="H85" i="2"/>
  <c r="E85" i="2"/>
  <c r="K85" i="2" s="1"/>
  <c r="F84" i="2"/>
  <c r="G84" i="2"/>
  <c r="H84" i="2"/>
  <c r="E84" i="2"/>
  <c r="K84" i="2" s="1"/>
  <c r="F81" i="2"/>
  <c r="G81" i="2"/>
  <c r="H81" i="2"/>
  <c r="E81" i="2"/>
  <c r="K81" i="2" s="1"/>
  <c r="F78" i="2"/>
  <c r="G78" i="2"/>
  <c r="H78" i="2"/>
  <c r="E78" i="2"/>
  <c r="K78" i="2" s="1"/>
  <c r="F77" i="2"/>
  <c r="G77" i="2"/>
  <c r="H77" i="2"/>
  <c r="E77" i="2"/>
  <c r="F76" i="2"/>
  <c r="G76" i="2"/>
  <c r="H76" i="2"/>
  <c r="E76" i="2"/>
  <c r="K76" i="2" s="1"/>
  <c r="F74" i="2"/>
  <c r="G74" i="2"/>
  <c r="H74" i="2"/>
  <c r="E74" i="2"/>
  <c r="F73" i="2"/>
  <c r="G73" i="2"/>
  <c r="H73" i="2"/>
  <c r="E73" i="2"/>
  <c r="K73" i="2" s="1"/>
  <c r="F72" i="2"/>
  <c r="G72" i="2"/>
  <c r="H72" i="2"/>
  <c r="E72" i="2"/>
  <c r="F71" i="2"/>
  <c r="G71" i="2"/>
  <c r="H71" i="2"/>
  <c r="E71" i="2"/>
  <c r="K71" i="2" s="1"/>
  <c r="E68" i="2"/>
  <c r="K68" i="2" s="1"/>
  <c r="F65" i="2"/>
  <c r="G65" i="2"/>
  <c r="E65" i="2"/>
  <c r="K65" i="2" s="1"/>
  <c r="F63" i="2"/>
  <c r="F95" i="2" s="1"/>
  <c r="G63" i="2"/>
  <c r="G95" i="2" s="1"/>
  <c r="H63" i="2"/>
  <c r="H95" i="2" s="1"/>
  <c r="E63" i="2"/>
  <c r="F62" i="2"/>
  <c r="G62" i="2"/>
  <c r="H62" i="2"/>
  <c r="E62" i="2"/>
  <c r="F88" i="2" l="1"/>
  <c r="K62" i="2"/>
  <c r="K72" i="2"/>
  <c r="K74" i="2"/>
  <c r="K77" i="2"/>
  <c r="K89" i="2"/>
  <c r="E95" i="2"/>
  <c r="K95" i="2" s="1"/>
  <c r="K63" i="2"/>
  <c r="E88" i="2"/>
  <c r="K88" i="2" s="1"/>
  <c r="K87" i="2"/>
  <c r="E100" i="2"/>
  <c r="K100" i="2" s="1"/>
  <c r="K91" i="2"/>
  <c r="E101" i="2"/>
  <c r="K101" i="2" s="1"/>
  <c r="K92" i="2"/>
  <c r="F40" i="2"/>
  <c r="G40" i="2"/>
  <c r="H40" i="2"/>
  <c r="H58" i="2" l="1"/>
  <c r="H53" i="2"/>
  <c r="H79" i="2" s="1"/>
  <c r="E40" i="2" l="1"/>
  <c r="K40" i="2" s="1"/>
  <c r="F53" i="2"/>
  <c r="F79" i="2" s="1"/>
  <c r="G53" i="2"/>
  <c r="G79" i="2" s="1"/>
  <c r="E53" i="2"/>
  <c r="K53" i="2" s="1"/>
  <c r="F58" i="2"/>
  <c r="G58" i="2"/>
  <c r="E79" i="2" l="1"/>
  <c r="K79" i="2" s="1"/>
  <c r="E58" i="2"/>
  <c r="K58" i="2" s="1"/>
</calcChain>
</file>

<file path=xl/sharedStrings.xml><?xml version="1.0" encoding="utf-8"?>
<sst xmlns="http://schemas.openxmlformats.org/spreadsheetml/2006/main" count="215" uniqueCount="170">
  <si>
    <t>A1</t>
  </si>
  <si>
    <t>A2</t>
  </si>
  <si>
    <t>A3</t>
  </si>
  <si>
    <t>A4</t>
  </si>
  <si>
    <t>A</t>
  </si>
  <si>
    <t>B</t>
  </si>
  <si>
    <t>B1</t>
  </si>
  <si>
    <t>B2</t>
  </si>
  <si>
    <t>C</t>
  </si>
  <si>
    <t>C1</t>
  </si>
  <si>
    <t>C2</t>
  </si>
  <si>
    <t>C3</t>
  </si>
  <si>
    <t>C4</t>
  </si>
  <si>
    <t>D</t>
  </si>
  <si>
    <t>D1</t>
  </si>
  <si>
    <t>E</t>
  </si>
  <si>
    <t>E1</t>
  </si>
  <si>
    <t>E3</t>
  </si>
  <si>
    <t>Observatoire National de la Route</t>
  </si>
  <si>
    <t>DONNÉES RESSOURCES HUMAINES</t>
  </si>
  <si>
    <t>MOYENNES</t>
  </si>
  <si>
    <t>DONNÉES GÉNÉRALES</t>
  </si>
  <si>
    <t>CA 2016</t>
  </si>
  <si>
    <t>CA 2017</t>
  </si>
  <si>
    <t>DONNÉES FONCTIONNEMENT</t>
  </si>
  <si>
    <t>DONNÉES INVESTISSEMENT</t>
  </si>
  <si>
    <t>Nombre de communes</t>
  </si>
  <si>
    <t>A3a</t>
  </si>
  <si>
    <t>Autres opérations d'investissement sur voirie</t>
  </si>
  <si>
    <t xml:space="preserve">REPARTITION DES INVESTISSEMENTS PAR TYPE DE VOIRIE </t>
  </si>
  <si>
    <t>Investissement voirie zones d'activités</t>
  </si>
  <si>
    <t>Investissement autres voiries</t>
  </si>
  <si>
    <t>Total</t>
  </si>
  <si>
    <t>Km de voirie gérée par l'EPCI (hors chemins ruraux)</t>
  </si>
  <si>
    <t>Km chemins ruraux revêtus gérés par l'EPCI</t>
  </si>
  <si>
    <t>Total des agents de l'EPCI en budget principal</t>
  </si>
  <si>
    <t>Charges de personnel EPCI en budget principal</t>
  </si>
  <si>
    <t>Investissement total EPCI budget principal (hors remboursement capital dette)</t>
  </si>
  <si>
    <t>Nom de l'EPCI :</t>
  </si>
  <si>
    <t>Interlocuteur :</t>
  </si>
  <si>
    <t>Email / Téléphone :</t>
  </si>
  <si>
    <t>Date de remise du questionnaire :</t>
  </si>
  <si>
    <t>Date de création de la communauté :</t>
  </si>
  <si>
    <t>Date de prise de la compétence voirie :</t>
  </si>
  <si>
    <t>Consistance de la compétence communautaire voirie :</t>
  </si>
  <si>
    <t xml:space="preserve">Existence d'un programme pluriannuel d'investissement : </t>
  </si>
  <si>
    <t>…..</t>
  </si>
  <si>
    <t>Informations générales</t>
  </si>
  <si>
    <t>Fonctionnement EPCI en budget principal</t>
  </si>
  <si>
    <t>Fonctionnement voirie (personnel compris)</t>
  </si>
  <si>
    <t>E2</t>
  </si>
  <si>
    <t>D2</t>
  </si>
  <si>
    <t>D2a</t>
  </si>
  <si>
    <t>D2b</t>
  </si>
  <si>
    <t>D2c</t>
  </si>
  <si>
    <t>D2d</t>
  </si>
  <si>
    <t>B2a</t>
  </si>
  <si>
    <t>C2a</t>
  </si>
  <si>
    <t>C2b</t>
  </si>
  <si>
    <t>Dont agents travaillant sur la route</t>
  </si>
  <si>
    <t>C4a</t>
  </si>
  <si>
    <t>C4b</t>
  </si>
  <si>
    <t>C4c</t>
  </si>
  <si>
    <t xml:space="preserve">Population </t>
  </si>
  <si>
    <t>Matériel et outillage de voirie propre à l'EPCI</t>
  </si>
  <si>
    <r>
      <t xml:space="preserve">Total des agents </t>
    </r>
    <r>
      <rPr>
        <sz val="12"/>
        <rFont val="Calibri"/>
        <family val="2"/>
        <scheme val="minor"/>
      </rPr>
      <t>de l'EPCI</t>
    </r>
    <r>
      <rPr>
        <b/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affectés à la voirie (en ETP)</t>
    </r>
  </si>
  <si>
    <r>
      <t xml:space="preserve">Total charges agents </t>
    </r>
    <r>
      <rPr>
        <sz val="12"/>
        <rFont val="Calibri"/>
        <family val="2"/>
        <scheme val="minor"/>
      </rPr>
      <t xml:space="preserve">relevant directement de l'EPCI </t>
    </r>
    <r>
      <rPr>
        <sz val="12"/>
        <color theme="1"/>
        <rFont val="Calibri"/>
        <family val="2"/>
        <scheme val="minor"/>
      </rPr>
      <t xml:space="preserve">affectés à la voirie </t>
    </r>
  </si>
  <si>
    <t>CA 2018</t>
  </si>
  <si>
    <t>Coût moyen annuel d'un agent travaillant travaillant sur la route</t>
  </si>
  <si>
    <t xml:space="preserve">Investissement voirie budget principal (y compris voirie des zones d'activités) </t>
  </si>
  <si>
    <t>F</t>
  </si>
  <si>
    <t>CALCULS AUTOMATIQUES POUR GRAPHIQUES</t>
  </si>
  <si>
    <t>F1</t>
  </si>
  <si>
    <t xml:space="preserve">Dépenses d'investissement </t>
  </si>
  <si>
    <t>F1a</t>
  </si>
  <si>
    <t xml:space="preserve">Dépenses investissement hors voirie </t>
  </si>
  <si>
    <t>F1b</t>
  </si>
  <si>
    <t xml:space="preserve">Dépenses investissement voirie </t>
  </si>
  <si>
    <t>F2</t>
  </si>
  <si>
    <t>Dépenses de fonctionnement</t>
  </si>
  <si>
    <t>F2a</t>
  </si>
  <si>
    <t>Dépenses de fonctionnement hors voirie</t>
  </si>
  <si>
    <t>F2b</t>
  </si>
  <si>
    <t>F3</t>
  </si>
  <si>
    <t xml:space="preserve">Part des dépenses d'investissement par rapport au dépenses de fonctionnement voirie </t>
  </si>
  <si>
    <t>F3a</t>
  </si>
  <si>
    <t>Part investissement voirie</t>
  </si>
  <si>
    <t>F3b</t>
  </si>
  <si>
    <t>F4</t>
  </si>
  <si>
    <t xml:space="preserve">Répartition dépenses de fonctionnement voirie </t>
  </si>
  <si>
    <t>F4a</t>
  </si>
  <si>
    <t>Charges de personnel</t>
  </si>
  <si>
    <t>F4b</t>
  </si>
  <si>
    <t>F4c</t>
  </si>
  <si>
    <t>Fournitures de voirie</t>
  </si>
  <si>
    <t>F5</t>
  </si>
  <si>
    <t xml:space="preserve">Répartition dépenses d'investissement voirie </t>
  </si>
  <si>
    <t>F5a</t>
  </si>
  <si>
    <t>Grosses réparations sur chaussée</t>
  </si>
  <si>
    <t>F5b</t>
  </si>
  <si>
    <t>Grosses réparations sur ouvrages d'art</t>
  </si>
  <si>
    <t>F5c</t>
  </si>
  <si>
    <t>F5d</t>
  </si>
  <si>
    <t>Matériel et outillage de voirie</t>
  </si>
  <si>
    <t>F6</t>
  </si>
  <si>
    <t>Evolution dépenses de voirie au km</t>
  </si>
  <si>
    <t>F6a</t>
  </si>
  <si>
    <t>Investissement voirie au km</t>
  </si>
  <si>
    <t>F6b</t>
  </si>
  <si>
    <t>F7</t>
  </si>
  <si>
    <t>Evolution dépenses de grosses réparations au km</t>
  </si>
  <si>
    <t>F7a</t>
  </si>
  <si>
    <t>Grosses réparations chaussée au km</t>
  </si>
  <si>
    <t>F7b</t>
  </si>
  <si>
    <t>Grosses réparations ouvrages d'art au km</t>
  </si>
  <si>
    <t>F8</t>
  </si>
  <si>
    <t xml:space="preserve">Répartition des effectifs </t>
  </si>
  <si>
    <t>F8a</t>
  </si>
  <si>
    <t>Total agents collectivité</t>
  </si>
  <si>
    <t>F8b</t>
  </si>
  <si>
    <t>Total agents hors voirie</t>
  </si>
  <si>
    <t>F8c</t>
  </si>
  <si>
    <t>Total agents voirie</t>
  </si>
  <si>
    <t>F9</t>
  </si>
  <si>
    <t>Répartition des agents voirie</t>
  </si>
  <si>
    <t>F9a</t>
  </si>
  <si>
    <t>F9b</t>
  </si>
  <si>
    <t>Agents ETP sur la route en charge de la maintenance patrimoniale</t>
  </si>
  <si>
    <t>Autres agents affectés à la voirie</t>
  </si>
  <si>
    <t>F10</t>
  </si>
  <si>
    <t>Dépenses de voirie par km pour 1 000 habitants</t>
  </si>
  <si>
    <t>F10a</t>
  </si>
  <si>
    <t>F10b</t>
  </si>
  <si>
    <t>Investissement par km pour 1 000 habitants</t>
  </si>
  <si>
    <t>F11</t>
  </si>
  <si>
    <t>Grosses réparations voirie par km pour 1 000 habitants</t>
  </si>
  <si>
    <t>F11a</t>
  </si>
  <si>
    <t xml:space="preserve">Grosses réparations chaussées par km pour 1 000 habitants </t>
  </si>
  <si>
    <t>F11b</t>
  </si>
  <si>
    <t>Grosses réaprations OA par km pour 1 000 habitants</t>
  </si>
  <si>
    <t>F12</t>
  </si>
  <si>
    <t>Nombre d'agents pour 100 km</t>
  </si>
  <si>
    <t>F12a</t>
  </si>
  <si>
    <t>F12b</t>
  </si>
  <si>
    <t>Agents ETP sur la route en charge de la maintenance patrimoniale pour 100 km</t>
  </si>
  <si>
    <t>Travaux d'entretien confiés à des entreprises</t>
  </si>
  <si>
    <t>F4d</t>
  </si>
  <si>
    <t>Travaux d'entretien confiés à des communes</t>
  </si>
  <si>
    <t>Autres agents agents affectés à la voirie pour 100 km</t>
  </si>
  <si>
    <t xml:space="preserve">                      Dont fournitures de voirie maintenance patrimoniale</t>
  </si>
  <si>
    <t xml:space="preserve">                      Dont travaux entretien de voirie confiés à des entreprises</t>
  </si>
  <si>
    <t xml:space="preserve">                      Dont travaux entretien de voirie confiés aux communes</t>
  </si>
  <si>
    <t xml:space="preserve">                      Dont km voirie zone d'activité</t>
  </si>
  <si>
    <t xml:space="preserve">                       Dont travaux de grosses réparations des chaussées</t>
  </si>
  <si>
    <t xml:space="preserve">                       Dont travaux de grosses réparations des ouvrages d'art</t>
  </si>
  <si>
    <t>Commentaires</t>
  </si>
  <si>
    <t>Charges de personnel agents de l'EPCI travaillant sur la route</t>
  </si>
  <si>
    <t>CA 2019</t>
  </si>
  <si>
    <t>Dépenses de fonctionnement voirie hors personnel</t>
  </si>
  <si>
    <t>Part fonctionnement voirie hors personnel</t>
  </si>
  <si>
    <t>Fonctionnement voirie hors personnel au km</t>
  </si>
  <si>
    <t>Fonctionnement hors personnel par km pour 1 000 habitants</t>
  </si>
  <si>
    <t>C1 &gt; C2</t>
  </si>
  <si>
    <t>Calcul automatique</t>
  </si>
  <si>
    <t>C3 &gt; C4</t>
  </si>
  <si>
    <t>B1 &gt; B2</t>
  </si>
  <si>
    <t>Enquête INTERCOMMUNALITES 2021</t>
  </si>
  <si>
    <t>CA 2020</t>
  </si>
  <si>
    <t>BP 2021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</si>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</sst>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&quot;€&quot;"/>
    <numFmt numFmtId="165" formatCode="0.0"/>
    <numFmt numFmtId="166" formatCode="_(&quot;€&quot;* #,##0.00_);_(&quot;€&quot;* \(#,##0.00\);_(&quot;€&quot;* &quot;-&quot;??_);_(@_)"/>
    <numFmt numFmtId="167" formatCode="_(* #,##0.00_);_(* \(#,##0.00\);_(* &quot;-&quot;??_);_(@_)"/>
    <numFmt numFmtId="168" formatCode="#,##0.00\ &quot;€&quot;"/>
  </numFmts>
  <fonts count="2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rgb="FF772681"/>
      <name val="Calibri"/>
      <family val="2"/>
      <scheme val="minor"/>
    </font>
    <font>
      <b/>
      <sz val="18"/>
      <color rgb="FF007DB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772681"/>
      <name val="Calibri"/>
      <family val="2"/>
      <scheme val="minor"/>
    </font>
    <font>
      <sz val="12"/>
      <color rgb="FF772681"/>
      <name val="Calibri"/>
      <family val="2"/>
      <scheme val="minor"/>
    </font>
    <font>
      <b/>
      <i/>
      <sz val="12"/>
      <color rgb="FF007DBF"/>
      <name val="Calibri"/>
      <family val="2"/>
      <scheme val="minor"/>
    </font>
    <font>
      <sz val="12"/>
      <color rgb="FF007DB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4">
    <xf numFmtId="0" fontId="0" fillId="0" borderId="0"/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86">
    <xf numFmtId="0" fontId="0" fillId="0" borderId="0" xfId="0"/>
    <xf numFmtId="0" fontId="4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/>
    <xf numFmtId="0" fontId="5" fillId="0" borderId="0" xfId="0" applyFont="1" applyBorder="1" applyAlignment="1"/>
    <xf numFmtId="0" fontId="2" fillId="0" borderId="0" xfId="0" applyFont="1" applyBorder="1"/>
    <xf numFmtId="0" fontId="3" fillId="0" borderId="0" xfId="0" applyFont="1" applyBorder="1"/>
    <xf numFmtId="0" fontId="7" fillId="0" borderId="0" xfId="0" applyFont="1" applyBorder="1"/>
    <xf numFmtId="0" fontId="1" fillId="0" borderId="0" xfId="0" applyFont="1" applyBorder="1"/>
    <xf numFmtId="0" fontId="8" fillId="2" borderId="0" xfId="0" applyFont="1" applyFill="1" applyBorder="1"/>
    <xf numFmtId="0" fontId="9" fillId="0" borderId="0" xfId="0" applyFont="1" applyBorder="1"/>
    <xf numFmtId="0" fontId="9" fillId="5" borderId="0" xfId="0" applyFont="1" applyFill="1" applyBorder="1"/>
    <xf numFmtId="0" fontId="2" fillId="0" borderId="0" xfId="0" applyFont="1" applyBorder="1" applyAlignment="1"/>
    <xf numFmtId="0" fontId="2" fillId="0" borderId="3" xfId="0" applyFont="1" applyBorder="1"/>
    <xf numFmtId="0" fontId="0" fillId="0" borderId="0" xfId="0" applyFill="1" applyBorder="1"/>
    <xf numFmtId="0" fontId="2" fillId="6" borderId="0" xfId="0" applyFont="1" applyFill="1" applyBorder="1"/>
    <xf numFmtId="0" fontId="2" fillId="0" borderId="0" xfId="0" applyFont="1" applyBorder="1" applyAlignment="1">
      <alignment wrapText="1"/>
    </xf>
    <xf numFmtId="0" fontId="2" fillId="6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1" fillId="0" borderId="0" xfId="0" applyFont="1" applyFill="1" applyBorder="1"/>
    <xf numFmtId="164" fontId="7" fillId="3" borderId="2" xfId="0" applyNumberFormat="1" applyFont="1" applyFill="1" applyBorder="1"/>
    <xf numFmtId="164" fontId="10" fillId="2" borderId="2" xfId="0" applyNumberFormat="1" applyFont="1" applyFill="1" applyBorder="1"/>
    <xf numFmtId="164" fontId="7" fillId="4" borderId="2" xfId="0" applyNumberFormat="1" applyFont="1" applyFill="1" applyBorder="1"/>
    <xf numFmtId="164" fontId="7" fillId="2" borderId="2" xfId="0" applyNumberFormat="1" applyFont="1" applyFill="1" applyBorder="1"/>
    <xf numFmtId="164" fontId="2" fillId="0" borderId="2" xfId="0" applyNumberFormat="1" applyFont="1" applyBorder="1"/>
    <xf numFmtId="164" fontId="2" fillId="6" borderId="2" xfId="0" applyNumberFormat="1" applyFont="1" applyFill="1" applyBorder="1"/>
    <xf numFmtId="164" fontId="2" fillId="0" borderId="1" xfId="0" applyNumberFormat="1" applyFont="1" applyBorder="1"/>
    <xf numFmtId="164" fontId="10" fillId="7" borderId="2" xfId="0" applyNumberFormat="1" applyFont="1" applyFill="1" applyBorder="1"/>
    <xf numFmtId="164" fontId="10" fillId="4" borderId="2" xfId="0" applyNumberFormat="1" applyFont="1" applyFill="1" applyBorder="1"/>
    <xf numFmtId="0" fontId="2" fillId="7" borderId="0" xfId="0" applyFont="1" applyFill="1" applyBorder="1"/>
    <xf numFmtId="164" fontId="2" fillId="7" borderId="2" xfId="0" applyNumberFormat="1" applyFont="1" applyFill="1" applyBorder="1"/>
    <xf numFmtId="0" fontId="7" fillId="7" borderId="0" xfId="0" applyFont="1" applyFill="1" applyBorder="1"/>
    <xf numFmtId="0" fontId="10" fillId="7" borderId="0" xfId="0" applyFont="1" applyFill="1" applyBorder="1" applyAlignment="1">
      <alignment wrapText="1"/>
    </xf>
    <xf numFmtId="0" fontId="7" fillId="7" borderId="3" xfId="0" applyFont="1" applyFill="1" applyBorder="1"/>
    <xf numFmtId="0" fontId="2" fillId="0" borderId="0" xfId="0" applyFont="1" applyFill="1" applyBorder="1"/>
    <xf numFmtId="165" fontId="2" fillId="0" borderId="2" xfId="0" applyNumberFormat="1" applyFont="1" applyBorder="1"/>
    <xf numFmtId="1" fontId="2" fillId="0" borderId="2" xfId="0" applyNumberFormat="1" applyFont="1" applyBorder="1"/>
    <xf numFmtId="0" fontId="12" fillId="0" borderId="0" xfId="0" applyFont="1" applyBorder="1"/>
    <xf numFmtId="0" fontId="11" fillId="8" borderId="4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/>
    <xf numFmtId="0" fontId="7" fillId="8" borderId="6" xfId="0" applyFont="1" applyFill="1" applyBorder="1" applyAlignment="1">
      <alignment vertical="top"/>
    </xf>
    <xf numFmtId="0" fontId="11" fillId="8" borderId="2" xfId="0" applyFont="1" applyFill="1" applyBorder="1" applyAlignment="1">
      <alignment horizontal="left" vertical="center" wrapText="1"/>
    </xf>
    <xf numFmtId="0" fontId="5" fillId="8" borderId="0" xfId="0" applyFont="1" applyFill="1" applyBorder="1" applyAlignment="1"/>
    <xf numFmtId="0" fontId="7" fillId="8" borderId="7" xfId="0" applyFont="1" applyFill="1" applyBorder="1" applyAlignment="1">
      <alignment vertical="top"/>
    </xf>
    <xf numFmtId="0" fontId="0" fillId="8" borderId="0" xfId="0" applyFill="1" applyBorder="1" applyAlignment="1">
      <alignment horizontal="center"/>
    </xf>
    <xf numFmtId="0" fontId="12" fillId="8" borderId="2" xfId="0" applyFont="1" applyFill="1" applyBorder="1" applyAlignment="1">
      <alignment horizontal="left" vertical="center" wrapText="1"/>
    </xf>
    <xf numFmtId="0" fontId="13" fillId="8" borderId="2" xfId="0" applyFont="1" applyFill="1" applyBorder="1" applyAlignment="1">
      <alignment horizontal="left" vertical="center" wrapText="1"/>
    </xf>
    <xf numFmtId="0" fontId="0" fillId="8" borderId="0" xfId="0" applyFill="1" applyBorder="1"/>
    <xf numFmtId="0" fontId="14" fillId="8" borderId="2" xfId="0" applyFont="1" applyFill="1" applyBorder="1" applyAlignment="1">
      <alignment horizontal="left" vertical="center" wrapText="1"/>
    </xf>
    <xf numFmtId="0" fontId="14" fillId="8" borderId="2" xfId="0" applyFont="1" applyFill="1" applyBorder="1" applyAlignment="1">
      <alignment vertical="center" wrapText="1"/>
    </xf>
    <xf numFmtId="0" fontId="14" fillId="8" borderId="1" xfId="0" applyFont="1" applyFill="1" applyBorder="1" applyAlignment="1">
      <alignment vertical="center" wrapText="1"/>
    </xf>
    <xf numFmtId="0" fontId="0" fillId="8" borderId="3" xfId="0" applyFill="1" applyBorder="1"/>
    <xf numFmtId="0" fontId="7" fillId="8" borderId="8" xfId="0" applyFont="1" applyFill="1" applyBorder="1" applyAlignment="1">
      <alignment vertical="top"/>
    </xf>
    <xf numFmtId="0" fontId="2" fillId="0" borderId="0" xfId="0" applyFont="1" applyFill="1" applyBorder="1" applyAlignment="1">
      <alignment wrapText="1"/>
    </xf>
    <xf numFmtId="0" fontId="17" fillId="0" borderId="0" xfId="0" applyFont="1" applyBorder="1"/>
    <xf numFmtId="165" fontId="17" fillId="0" borderId="2" xfId="0" applyNumberFormat="1" applyFont="1" applyBorder="1"/>
    <xf numFmtId="164" fontId="17" fillId="0" borderId="2" xfId="0" applyNumberFormat="1" applyFont="1" applyBorder="1"/>
    <xf numFmtId="0" fontId="7" fillId="7" borderId="0" xfId="0" applyFont="1" applyFill="1" applyBorder="1" applyAlignment="1">
      <alignment wrapText="1"/>
    </xf>
    <xf numFmtId="0" fontId="20" fillId="9" borderId="0" xfId="0" applyFont="1" applyFill="1" applyBorder="1"/>
    <xf numFmtId="0" fontId="20" fillId="9" borderId="0" xfId="0" applyFont="1" applyFill="1" applyBorder="1" applyAlignment="1">
      <alignment horizontal="center"/>
    </xf>
    <xf numFmtId="168" fontId="20" fillId="9" borderId="0" xfId="0" applyNumberFormat="1" applyFont="1" applyFill="1" applyBorder="1" applyAlignment="1">
      <alignment horizontal="center"/>
    </xf>
    <xf numFmtId="0" fontId="6" fillId="8" borderId="9" xfId="0" applyFont="1" applyFill="1" applyBorder="1"/>
    <xf numFmtId="0" fontId="21" fillId="8" borderId="9" xfId="0" applyFont="1" applyFill="1" applyBorder="1"/>
    <xf numFmtId="168" fontId="2" fillId="8" borderId="9" xfId="0" applyNumberFormat="1" applyFont="1" applyFill="1" applyBorder="1"/>
    <xf numFmtId="0" fontId="2" fillId="8" borderId="9" xfId="0" applyFont="1" applyFill="1" applyBorder="1"/>
    <xf numFmtId="164" fontId="2" fillId="8" borderId="9" xfId="0" applyNumberFormat="1" applyFont="1" applyFill="1" applyBorder="1"/>
    <xf numFmtId="0" fontId="2" fillId="8" borderId="10" xfId="0" applyFont="1" applyFill="1" applyBorder="1"/>
    <xf numFmtId="0" fontId="2" fillId="8" borderId="11" xfId="0" applyFont="1" applyFill="1" applyBorder="1"/>
    <xf numFmtId="164" fontId="2" fillId="8" borderId="10" xfId="0" applyNumberFormat="1" applyFont="1" applyFill="1" applyBorder="1"/>
    <xf numFmtId="0" fontId="6" fillId="10" borderId="12" xfId="0" applyFont="1" applyFill="1" applyBorder="1"/>
    <xf numFmtId="0" fontId="6" fillId="10" borderId="13" xfId="0" applyFont="1" applyFill="1" applyBorder="1"/>
    <xf numFmtId="164" fontId="2" fillId="10" borderId="12" xfId="0" applyNumberFormat="1" applyFont="1" applyFill="1" applyBorder="1"/>
    <xf numFmtId="0" fontId="2" fillId="10" borderId="9" xfId="0" applyFont="1" applyFill="1" applyBorder="1"/>
    <xf numFmtId="164" fontId="2" fillId="10" borderId="9" xfId="0" applyNumberFormat="1" applyFont="1" applyFill="1" applyBorder="1"/>
    <xf numFmtId="0" fontId="2" fillId="10" borderId="11" xfId="0" applyFont="1" applyFill="1" applyBorder="1"/>
    <xf numFmtId="0" fontId="2" fillId="10" borderId="10" xfId="0" applyFont="1" applyFill="1" applyBorder="1"/>
    <xf numFmtId="164" fontId="2" fillId="10" borderId="10" xfId="0" applyNumberFormat="1" applyFont="1" applyFill="1" applyBorder="1"/>
    <xf numFmtId="164" fontId="2" fillId="10" borderId="11" xfId="0" applyNumberFormat="1" applyFont="1" applyFill="1" applyBorder="1"/>
    <xf numFmtId="0" fontId="6" fillId="8" borderId="13" xfId="0" applyFont="1" applyFill="1" applyBorder="1"/>
    <xf numFmtId="0" fontId="6" fillId="8" borderId="12" xfId="0" applyFont="1" applyFill="1" applyBorder="1"/>
    <xf numFmtId="168" fontId="2" fillId="8" borderId="12" xfId="0" applyNumberFormat="1" applyFont="1" applyFill="1" applyBorder="1"/>
    <xf numFmtId="164" fontId="2" fillId="8" borderId="12" xfId="0" applyNumberFormat="1" applyFont="1" applyFill="1" applyBorder="1"/>
    <xf numFmtId="164" fontId="2" fillId="8" borderId="11" xfId="0" applyNumberFormat="1" applyFont="1" applyFill="1" applyBorder="1"/>
    <xf numFmtId="168" fontId="2" fillId="10" borderId="13" xfId="0" applyNumberFormat="1" applyFont="1" applyFill="1" applyBorder="1"/>
    <xf numFmtId="168" fontId="2" fillId="10" borderId="12" xfId="0" applyNumberFormat="1" applyFont="1" applyFill="1" applyBorder="1"/>
    <xf numFmtId="168" fontId="6" fillId="8" borderId="13" xfId="0" applyNumberFormat="1" applyFont="1" applyFill="1" applyBorder="1"/>
    <xf numFmtId="168" fontId="6" fillId="8" borderId="12" xfId="0" applyNumberFormat="1" applyFont="1" applyFill="1" applyBorder="1"/>
    <xf numFmtId="164" fontId="2" fillId="8" borderId="13" xfId="0" applyNumberFormat="1" applyFont="1" applyFill="1" applyBorder="1"/>
    <xf numFmtId="0" fontId="2" fillId="8" borderId="13" xfId="0" applyFont="1" applyFill="1" applyBorder="1"/>
    <xf numFmtId="165" fontId="2" fillId="10" borderId="9" xfId="0" applyNumberFormat="1" applyFont="1" applyFill="1" applyBorder="1"/>
    <xf numFmtId="165" fontId="2" fillId="10" borderId="10" xfId="3" applyNumberFormat="1" applyFont="1" applyFill="1" applyBorder="1"/>
    <xf numFmtId="164" fontId="6" fillId="8" borderId="12" xfId="3" applyNumberFormat="1" applyFont="1" applyFill="1" applyBorder="1"/>
    <xf numFmtId="0" fontId="0" fillId="8" borderId="9" xfId="0" applyFill="1" applyBorder="1"/>
    <xf numFmtId="0" fontId="2" fillId="8" borderId="9" xfId="0" applyFont="1" applyFill="1" applyBorder="1" applyAlignment="1">
      <alignment wrapText="1"/>
    </xf>
    <xf numFmtId="165" fontId="0" fillId="8" borderId="9" xfId="0" applyNumberFormat="1" applyFill="1" applyBorder="1"/>
    <xf numFmtId="0" fontId="0" fillId="8" borderId="11" xfId="0" applyFill="1" applyBorder="1"/>
    <xf numFmtId="0" fontId="2" fillId="8" borderId="10" xfId="0" applyFont="1" applyFill="1" applyBorder="1" applyAlignment="1">
      <alignment wrapText="1"/>
    </xf>
    <xf numFmtId="165" fontId="0" fillId="8" borderId="11" xfId="0" applyNumberFormat="1" applyFill="1" applyBorder="1"/>
    <xf numFmtId="0" fontId="0" fillId="10" borderId="13" xfId="0" applyFill="1" applyBorder="1"/>
    <xf numFmtId="0" fontId="0" fillId="10" borderId="12" xfId="0" applyFill="1" applyBorder="1"/>
    <xf numFmtId="164" fontId="2" fillId="10" borderId="13" xfId="0" applyNumberFormat="1" applyFont="1" applyFill="1" applyBorder="1"/>
    <xf numFmtId="0" fontId="0" fillId="10" borderId="9" xfId="0" applyFont="1" applyFill="1" applyBorder="1"/>
    <xf numFmtId="0" fontId="0" fillId="10" borderId="9" xfId="0" applyFill="1" applyBorder="1"/>
    <xf numFmtId="0" fontId="0" fillId="10" borderId="11" xfId="0" applyFont="1" applyFill="1" applyBorder="1"/>
    <xf numFmtId="0" fontId="0" fillId="10" borderId="11" xfId="0" applyFill="1" applyBorder="1"/>
    <xf numFmtId="0" fontId="0" fillId="8" borderId="13" xfId="0" applyFill="1" applyBorder="1"/>
    <xf numFmtId="0" fontId="0" fillId="8" borderId="9" xfId="0" applyFont="1" applyFill="1" applyBorder="1"/>
    <xf numFmtId="0" fontId="0" fillId="8" borderId="10" xfId="0" applyFont="1" applyFill="1" applyBorder="1"/>
    <xf numFmtId="0" fontId="0" fillId="8" borderId="10" xfId="0" applyFill="1" applyBorder="1"/>
    <xf numFmtId="165" fontId="0" fillId="10" borderId="9" xfId="0" applyNumberFormat="1" applyFill="1" applyBorder="1"/>
    <xf numFmtId="0" fontId="0" fillId="10" borderId="15" xfId="0" applyFill="1" applyBorder="1"/>
    <xf numFmtId="165" fontId="0" fillId="10" borderId="15" xfId="0" applyNumberFormat="1" applyFill="1" applyBorder="1"/>
    <xf numFmtId="164" fontId="2" fillId="8" borderId="1" xfId="0" applyNumberFormat="1" applyFont="1" applyFill="1" applyBorder="1"/>
    <xf numFmtId="0" fontId="2" fillId="10" borderId="9" xfId="0" applyNumberFormat="1" applyFont="1" applyFill="1" applyBorder="1"/>
    <xf numFmtId="0" fontId="2" fillId="10" borderId="14" xfId="0" applyNumberFormat="1" applyFont="1" applyFill="1" applyBorder="1"/>
    <xf numFmtId="0" fontId="2" fillId="8" borderId="9" xfId="0" applyNumberFormat="1" applyFont="1" applyFill="1" applyBorder="1"/>
    <xf numFmtId="0" fontId="2" fillId="8" borderId="10" xfId="0" applyNumberFormat="1" applyFont="1" applyFill="1" applyBorder="1"/>
    <xf numFmtId="0" fontId="2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2" fillId="0" borderId="0" xfId="0" applyFont="1" applyBorder="1" applyAlignment="1">
      <alignment vertical="center" wrapText="1"/>
    </xf>
    <xf numFmtId="0" fontId="19" fillId="0" borderId="0" xfId="0" applyFont="1" applyBorder="1"/>
    <xf numFmtId="0" fontId="3" fillId="0" borderId="4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2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0" xfId="0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Protection="1">
      <protection locked="0"/>
    </xf>
    <xf numFmtId="1" fontId="2" fillId="0" borderId="0" xfId="0" applyNumberFormat="1" applyFont="1" applyBorder="1" applyProtection="1">
      <protection locked="0"/>
    </xf>
    <xf numFmtId="0" fontId="2" fillId="0" borderId="0" xfId="0" applyFont="1" applyBorder="1" applyAlignment="1" applyProtection="1">
      <protection locked="0"/>
    </xf>
    <xf numFmtId="0" fontId="3" fillId="0" borderId="0" xfId="0" applyFont="1" applyBorder="1" applyProtection="1">
      <protection locked="0"/>
    </xf>
    <xf numFmtId="165" fontId="2" fillId="0" borderId="0" xfId="0" applyNumberFormat="1" applyFont="1" applyBorder="1" applyProtection="1">
      <protection locked="0"/>
    </xf>
    <xf numFmtId="165" fontId="17" fillId="0" borderId="0" xfId="0" applyNumberFormat="1" applyFont="1" applyBorder="1" applyProtection="1">
      <protection locked="0"/>
    </xf>
    <xf numFmtId="165" fontId="2" fillId="0" borderId="0" xfId="0" applyNumberFormat="1" applyFont="1" applyFill="1" applyBorder="1" applyProtection="1">
      <protection locked="0"/>
    </xf>
    <xf numFmtId="164" fontId="2" fillId="0" borderId="0" xfId="0" applyNumberFormat="1" applyFont="1" applyBorder="1" applyProtection="1">
      <protection locked="0"/>
    </xf>
    <xf numFmtId="0" fontId="2" fillId="7" borderId="0" xfId="0" applyNumberFormat="1" applyFont="1" applyFill="1" applyBorder="1" applyProtection="1">
      <protection locked="0"/>
    </xf>
    <xf numFmtId="164" fontId="2" fillId="6" borderId="0" xfId="0" applyNumberFormat="1" applyFont="1" applyFill="1" applyBorder="1" applyProtection="1">
      <protection locked="0"/>
    </xf>
    <xf numFmtId="164" fontId="17" fillId="0" borderId="0" xfId="0" applyNumberFormat="1" applyFont="1" applyBorder="1" applyProtection="1">
      <protection locked="0"/>
    </xf>
    <xf numFmtId="164" fontId="2" fillId="0" borderId="3" xfId="0" applyNumberFormat="1" applyFont="1" applyBorder="1" applyProtection="1">
      <protection locked="0"/>
    </xf>
    <xf numFmtId="0" fontId="0" fillId="2" borderId="0" xfId="0" applyFill="1" applyBorder="1" applyProtection="1">
      <protection locked="0"/>
    </xf>
    <xf numFmtId="164" fontId="7" fillId="0" borderId="0" xfId="0" applyNumberFormat="1" applyFont="1" applyBorder="1" applyProtection="1">
      <protection locked="0"/>
    </xf>
    <xf numFmtId="164" fontId="10" fillId="0" borderId="0" xfId="0" applyNumberFormat="1" applyFont="1" applyBorder="1" applyProtection="1">
      <protection locked="0"/>
    </xf>
    <xf numFmtId="164" fontId="10" fillId="7" borderId="0" xfId="0" applyNumberFormat="1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0" fontId="7" fillId="2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164" fontId="10" fillId="7" borderId="3" xfId="0" applyNumberFormat="1" applyFont="1" applyFill="1" applyBorder="1" applyProtection="1">
      <protection locked="0"/>
    </xf>
    <xf numFmtId="164" fontId="6" fillId="8" borderId="13" xfId="3" applyNumberFormat="1" applyFont="1" applyFill="1" applyBorder="1"/>
    <xf numFmtId="0" fontId="2" fillId="10" borderId="11" xfId="0" applyNumberFormat="1" applyFont="1" applyFill="1" applyBorder="1"/>
    <xf numFmtId="165" fontId="2" fillId="10" borderId="11" xfId="3" applyNumberFormat="1" applyFont="1" applyFill="1" applyBorder="1"/>
    <xf numFmtId="0" fontId="2" fillId="0" borderId="2" xfId="0" applyFont="1" applyBorder="1"/>
    <xf numFmtId="0" fontId="0" fillId="0" borderId="2" xfId="0" applyBorder="1"/>
    <xf numFmtId="0" fontId="1" fillId="0" borderId="2" xfId="0" applyFont="1" applyBorder="1"/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16" fillId="0" borderId="16" xfId="0" applyFont="1" applyBorder="1" applyAlignment="1" applyProtection="1">
      <alignment horizontal="center"/>
      <protection locked="0"/>
    </xf>
    <xf numFmtId="0" fontId="7" fillId="0" borderId="17" xfId="0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2" fillId="0" borderId="17" xfId="0" applyFon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164" fontId="2" fillId="8" borderId="19" xfId="0" applyNumberFormat="1" applyFont="1" applyFill="1" applyBorder="1"/>
    <xf numFmtId="0" fontId="2" fillId="11" borderId="16" xfId="0" applyFont="1" applyFill="1" applyBorder="1" applyProtection="1">
      <protection locked="0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4">
    <cellStyle name="Milliers 2" xfId="1" xr:uid="{00000000-0005-0000-0000-000000000000}"/>
    <cellStyle name="Monétaire 2" xfId="2" xr:uid="{00000000-0005-0000-0000-000001000000}"/>
    <cellStyle name="Normal" xfId="0" builtinId="0"/>
    <cellStyle name="Pourcentage" xfId="3" builtinId="5"/>
  </cellStyles>
  <dxfs count="55">
    <dxf>
      <numFmt numFmtId="164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\ &quot;€&quot;"/>
      <fill>
        <patternFill patternType="solid">
          <fgColor indexed="64"/>
          <bgColor theme="0"/>
        </patternFill>
      </fill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\ &quot;€&quot;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\ &quot;€&quot;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\ &quot;€&quot;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\ &quot;€&quot;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\ &quot;€&quot;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#,##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#,##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#,##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#,##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#,##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#,##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0.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0.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0.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0.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0.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0.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Light16"/>
  <colors>
    <mruColors>
      <color rgb="FF007DBF"/>
      <color rgb="FF772681"/>
      <color rgb="FFDCCA1C"/>
      <color rgb="FF2A94AB"/>
      <color rgb="FF81B93E"/>
      <color rgb="FF6CBFB0"/>
      <color rgb="FFDC5E40"/>
      <color rgb="FF5F9B4D"/>
      <color rgb="FF60A59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Dépenses d'investissement (F1) 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Type!$D$62:$D$63</c:f>
              <c:strCache>
                <c:ptCount val="2"/>
                <c:pt idx="0">
                  <c:v>Dépenses investissement hors voirie </c:v>
                </c:pt>
                <c:pt idx="1">
                  <c:v>Dépenses investissement voirie </c:v>
                </c:pt>
              </c:strCache>
            </c:strRef>
          </c:cat>
          <c:val>
            <c:numRef>
              <c:f>Type!$K$62:$K$63</c:f>
              <c:numCache>
                <c:formatCode>#\ ##0\ "€"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4-449F-B715-52A7EEB3D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</c:plotArea>
    <c:legend>
      <c:legendPos val="r"/>
      <c:overlay val="0"/>
      <c:txPr>
        <a:bodyPr/>
        <a:lstStyle/>
        <a:p>
          <a:pPr>
            <a:defRPr sz="11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Dépenses de voirie par kilomètres et pour 1 000 habitants (F10)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Type!$D$94</c:f>
              <c:strCache>
                <c:ptCount val="1"/>
                <c:pt idx="0">
                  <c:v>Fonctionnement hors personnel par km pour 1 000 habitants</c:v>
                </c:pt>
              </c:strCache>
            </c:strRef>
          </c:tx>
          <c:invertIfNegative val="0"/>
          <c:cat>
            <c:strRef>
              <c:f>Type!$E$60:$H$60</c:f>
              <c:strCache>
                <c:ptCount val="4"/>
                <c:pt idx="0">
                  <c:v>CA 2016</c:v>
                </c:pt>
                <c:pt idx="1">
                  <c:v>CA 2017</c:v>
                </c:pt>
                <c:pt idx="2">
                  <c:v>CA 2018</c:v>
                </c:pt>
                <c:pt idx="3">
                  <c:v>CA 2019</c:v>
                </c:pt>
              </c:strCache>
            </c:strRef>
          </c:cat>
          <c:val>
            <c:numRef>
              <c:f>Type!$E$94:$H$94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9-4FF3-B69F-2064B90C3034}"/>
            </c:ext>
          </c:extLst>
        </c:ser>
        <c:ser>
          <c:idx val="1"/>
          <c:order val="1"/>
          <c:tx>
            <c:strRef>
              <c:f>Type!$D$95</c:f>
              <c:strCache>
                <c:ptCount val="1"/>
                <c:pt idx="0">
                  <c:v>Investissement par km pour 1 000 habitants</c:v>
                </c:pt>
              </c:strCache>
            </c:strRef>
          </c:tx>
          <c:invertIfNegative val="0"/>
          <c:cat>
            <c:strRef>
              <c:f>Type!$E$60:$H$60</c:f>
              <c:strCache>
                <c:ptCount val="4"/>
                <c:pt idx="0">
                  <c:v>CA 2016</c:v>
                </c:pt>
                <c:pt idx="1">
                  <c:v>CA 2017</c:v>
                </c:pt>
                <c:pt idx="2">
                  <c:v>CA 2018</c:v>
                </c:pt>
                <c:pt idx="3">
                  <c:v>CA 2019</c:v>
                </c:pt>
              </c:strCache>
            </c:strRef>
          </c:cat>
          <c:val>
            <c:numRef>
              <c:f>Type!$E$95:$H$95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9-4FF3-B69F-2064B90C3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956096"/>
        <c:axId val="213957632"/>
      </c:barChart>
      <c:catAx>
        <c:axId val="213956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956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Grosses réparations par kilomètres pour 1 000 habitants (F11)</a:t>
            </a:r>
          </a:p>
          <a:p>
            <a:pPr>
              <a:defRPr/>
            </a:pPr>
            <a:endParaRPr lang="fr-FR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Type!$D$97</c:f>
              <c:strCache>
                <c:ptCount val="1"/>
                <c:pt idx="0">
                  <c:v>Grosses réparations chaussées par km pour 1 000 habitants </c:v>
                </c:pt>
              </c:strCache>
            </c:strRef>
          </c:tx>
          <c:invertIfNegative val="0"/>
          <c:cat>
            <c:strRef>
              <c:f>Type!$E$60:$H$60</c:f>
              <c:strCache>
                <c:ptCount val="4"/>
                <c:pt idx="0">
                  <c:v>CA 2016</c:v>
                </c:pt>
                <c:pt idx="1">
                  <c:v>CA 2017</c:v>
                </c:pt>
                <c:pt idx="2">
                  <c:v>CA 2018</c:v>
                </c:pt>
                <c:pt idx="3">
                  <c:v>CA 2019</c:v>
                </c:pt>
              </c:strCache>
            </c:strRef>
          </c:cat>
          <c:val>
            <c:numRef>
              <c:f>Type!$E$97:$H$97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43-4775-80FF-B371557B96BF}"/>
            </c:ext>
          </c:extLst>
        </c:ser>
        <c:ser>
          <c:idx val="1"/>
          <c:order val="1"/>
          <c:tx>
            <c:strRef>
              <c:f>Type!$D$98</c:f>
              <c:strCache>
                <c:ptCount val="1"/>
                <c:pt idx="0">
                  <c:v>Grosses réaprations OA par km pour 1 000 habitants</c:v>
                </c:pt>
              </c:strCache>
            </c:strRef>
          </c:tx>
          <c:invertIfNegative val="0"/>
          <c:cat>
            <c:strRef>
              <c:f>Type!$E$60:$H$60</c:f>
              <c:strCache>
                <c:ptCount val="4"/>
                <c:pt idx="0">
                  <c:v>CA 2016</c:v>
                </c:pt>
                <c:pt idx="1">
                  <c:v>CA 2017</c:v>
                </c:pt>
                <c:pt idx="2">
                  <c:v>CA 2018</c:v>
                </c:pt>
                <c:pt idx="3">
                  <c:v>CA 2019</c:v>
                </c:pt>
              </c:strCache>
            </c:strRef>
          </c:cat>
          <c:val>
            <c:numRef>
              <c:f>Type!$E$98:$H$98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43-4775-80FF-B371557B9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52864"/>
        <c:axId val="214054400"/>
      </c:barChart>
      <c:catAx>
        <c:axId val="214052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4054400"/>
        <c:crosses val="autoZero"/>
        <c:auto val="1"/>
        <c:lblAlgn val="ctr"/>
        <c:lblOffset val="100"/>
        <c:noMultiLvlLbl val="0"/>
      </c:catAx>
      <c:valAx>
        <c:axId val="214054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052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Nombre d'angents pour 100 kilomètres (F12)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Type!$D$100</c:f>
              <c:strCache>
                <c:ptCount val="1"/>
                <c:pt idx="0">
                  <c:v>Agents ETP sur la route en charge de la maintenance patrimoniale pour 100 km</c:v>
                </c:pt>
              </c:strCache>
            </c:strRef>
          </c:tx>
          <c:invertIfNegative val="0"/>
          <c:cat>
            <c:strRef>
              <c:f>Type!$E$60:$H$60</c:f>
              <c:strCache>
                <c:ptCount val="4"/>
                <c:pt idx="0">
                  <c:v>CA 2016</c:v>
                </c:pt>
                <c:pt idx="1">
                  <c:v>CA 2017</c:v>
                </c:pt>
                <c:pt idx="2">
                  <c:v>CA 2018</c:v>
                </c:pt>
                <c:pt idx="3">
                  <c:v>CA 2019</c:v>
                </c:pt>
              </c:strCache>
            </c:strRef>
          </c:cat>
          <c:val>
            <c:numRef>
              <c:f>Type!$E$100:$H$100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6-483E-9B55-F5A75B662287}"/>
            </c:ext>
          </c:extLst>
        </c:ser>
        <c:ser>
          <c:idx val="1"/>
          <c:order val="1"/>
          <c:tx>
            <c:strRef>
              <c:f>Type!$D$101</c:f>
              <c:strCache>
                <c:ptCount val="1"/>
                <c:pt idx="0">
                  <c:v>Autres agents agents affectés à la voirie pour 100 km</c:v>
                </c:pt>
              </c:strCache>
            </c:strRef>
          </c:tx>
          <c:invertIfNegative val="0"/>
          <c:cat>
            <c:strRef>
              <c:f>Type!$E$60:$H$60</c:f>
              <c:strCache>
                <c:ptCount val="4"/>
                <c:pt idx="0">
                  <c:v>CA 2016</c:v>
                </c:pt>
                <c:pt idx="1">
                  <c:v>CA 2017</c:v>
                </c:pt>
                <c:pt idx="2">
                  <c:v>CA 2018</c:v>
                </c:pt>
                <c:pt idx="3">
                  <c:v>CA 2019</c:v>
                </c:pt>
              </c:strCache>
            </c:strRef>
          </c:cat>
          <c:val>
            <c:numRef>
              <c:f>Type!$E$101:$H$101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56-483E-9B55-F5A75B662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100224"/>
        <c:axId val="214106112"/>
      </c:barChart>
      <c:catAx>
        <c:axId val="214100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4106112"/>
        <c:crosses val="autoZero"/>
        <c:auto val="1"/>
        <c:lblAlgn val="ctr"/>
        <c:lblOffset val="100"/>
        <c:noMultiLvlLbl val="0"/>
      </c:catAx>
      <c:valAx>
        <c:axId val="21410611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4100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Dépenses de fonctionnement (F2)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Type!$D$65:$D$66</c:f>
              <c:strCache>
                <c:ptCount val="2"/>
                <c:pt idx="0">
                  <c:v>Dépenses de fonctionnement hors voirie</c:v>
                </c:pt>
                <c:pt idx="1">
                  <c:v>Dépenses de fonctionnement voirie hors personnel</c:v>
                </c:pt>
              </c:strCache>
            </c:strRef>
          </c:cat>
          <c:val>
            <c:numRef>
              <c:f>Type!$K$65:$K$66</c:f>
              <c:numCache>
                <c:formatCode>#\ ##0\ "€"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31-403E-95A2-FC44FBAF7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</c:plotArea>
    <c:legend>
      <c:legendPos val="r"/>
      <c:overlay val="0"/>
      <c:txPr>
        <a:bodyPr/>
        <a:lstStyle/>
        <a:p>
          <a:pPr>
            <a:defRPr sz="11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Investissement/Fonctionnement voirie (F3)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Type!$D$68:$D$69</c:f>
              <c:strCache>
                <c:ptCount val="2"/>
                <c:pt idx="0">
                  <c:v>Part investissement voirie</c:v>
                </c:pt>
                <c:pt idx="1">
                  <c:v>Part fonctionnement voirie hors personnel</c:v>
                </c:pt>
              </c:strCache>
            </c:strRef>
          </c:cat>
          <c:val>
            <c:numRef>
              <c:f>Type!$K$68:$K$69</c:f>
              <c:numCache>
                <c:formatCode>#\ ##0\ "€"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E2-472A-ACCB-8F5082767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</c:plotArea>
    <c:legend>
      <c:legendPos val="r"/>
      <c:overlay val="0"/>
      <c:txPr>
        <a:bodyPr/>
        <a:lstStyle/>
        <a:p>
          <a:pPr>
            <a:defRPr sz="11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dépenses de fonctionnement (F5)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Type!$D$71:$D$74</c:f>
              <c:strCache>
                <c:ptCount val="4"/>
                <c:pt idx="0">
                  <c:v>Charges de personnel</c:v>
                </c:pt>
                <c:pt idx="1">
                  <c:v>Travaux d'entretien confiés à des entreprises</c:v>
                </c:pt>
                <c:pt idx="2">
                  <c:v>Travaux d'entretien confiés à des communes</c:v>
                </c:pt>
                <c:pt idx="3">
                  <c:v>Fournitures de voirie</c:v>
                </c:pt>
              </c:strCache>
            </c:strRef>
          </c:cat>
          <c:val>
            <c:numRef>
              <c:f>Type!$K$71:$K$74</c:f>
              <c:numCache>
                <c:formatCode>#\ ##0\ "€"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E-40BB-A341-0C03E1FEB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</c:plotArea>
    <c:legend>
      <c:legendPos val="r"/>
      <c:overlay val="0"/>
      <c:txPr>
        <a:bodyPr/>
        <a:lstStyle/>
        <a:p>
          <a:pPr>
            <a:defRPr sz="11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</a:t>
            </a:r>
            <a:r>
              <a:rPr lang="fr-FR" baseline="0"/>
              <a:t> dépenses d'investissement (F6)</a:t>
            </a:r>
            <a:endParaRPr lang="fr-FR"/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Type!$D$76:$D$79</c:f>
              <c:strCache>
                <c:ptCount val="4"/>
                <c:pt idx="0">
                  <c:v>Grosses réparations sur chaussée</c:v>
                </c:pt>
                <c:pt idx="1">
                  <c:v>Grosses réparations sur ouvrages d'art</c:v>
                </c:pt>
                <c:pt idx="2">
                  <c:v>Matériel et outillage de voirie</c:v>
                </c:pt>
                <c:pt idx="3">
                  <c:v>Autres opérations d'investissement sur voirie</c:v>
                </c:pt>
              </c:strCache>
            </c:strRef>
          </c:cat>
          <c:val>
            <c:numRef>
              <c:f>Type!$K$76:$K$79</c:f>
              <c:numCache>
                <c:formatCode>#\ ##0\ "€"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7A-4261-AB8E-0579E9D3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</c:plotArea>
    <c:legend>
      <c:legendPos val="r"/>
      <c:overlay val="0"/>
      <c:txPr>
        <a:bodyPr/>
        <a:lstStyle/>
        <a:p>
          <a:pPr>
            <a:defRPr sz="11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Evolution des dépenses de voirie au km (F6)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Type!$D$81</c:f>
              <c:strCache>
                <c:ptCount val="1"/>
                <c:pt idx="0">
                  <c:v>Investissement voirie au km</c:v>
                </c:pt>
              </c:strCache>
            </c:strRef>
          </c:tx>
          <c:cat>
            <c:strRef>
              <c:f>Type!$E$60:$H$60</c:f>
              <c:strCache>
                <c:ptCount val="4"/>
                <c:pt idx="0">
                  <c:v>CA 2016</c:v>
                </c:pt>
                <c:pt idx="1">
                  <c:v>CA 2017</c:v>
                </c:pt>
                <c:pt idx="2">
                  <c:v>CA 2018</c:v>
                </c:pt>
                <c:pt idx="3">
                  <c:v>CA 2019</c:v>
                </c:pt>
              </c:strCache>
            </c:strRef>
          </c:cat>
          <c:val>
            <c:numRef>
              <c:f>Type!$E$81:$H$81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78-4334-9BFE-52663E12BA2C}"/>
            </c:ext>
          </c:extLst>
        </c:ser>
        <c:ser>
          <c:idx val="1"/>
          <c:order val="1"/>
          <c:tx>
            <c:strRef>
              <c:f>Type!$D$82</c:f>
              <c:strCache>
                <c:ptCount val="1"/>
                <c:pt idx="0">
                  <c:v>Fonctionnement voirie hors personnel au km</c:v>
                </c:pt>
              </c:strCache>
            </c:strRef>
          </c:tx>
          <c:cat>
            <c:strRef>
              <c:f>Type!$E$60:$H$60</c:f>
              <c:strCache>
                <c:ptCount val="4"/>
                <c:pt idx="0">
                  <c:v>CA 2016</c:v>
                </c:pt>
                <c:pt idx="1">
                  <c:v>CA 2017</c:v>
                </c:pt>
                <c:pt idx="2">
                  <c:v>CA 2018</c:v>
                </c:pt>
                <c:pt idx="3">
                  <c:v>CA 2019</c:v>
                </c:pt>
              </c:strCache>
            </c:strRef>
          </c:cat>
          <c:val>
            <c:numRef>
              <c:f>Type!$E$82:$H$82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8-4334-9BFE-52663E12B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45024"/>
        <c:axId val="213767296"/>
      </c:lineChart>
      <c:catAx>
        <c:axId val="213745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3767296"/>
        <c:crosses val="autoZero"/>
        <c:auto val="1"/>
        <c:lblAlgn val="ctr"/>
        <c:lblOffset val="100"/>
        <c:noMultiLvlLbl val="0"/>
      </c:catAx>
      <c:valAx>
        <c:axId val="213767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7450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Evolution grosses réparations au km (F7)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Type!$D$84</c:f>
              <c:strCache>
                <c:ptCount val="1"/>
                <c:pt idx="0">
                  <c:v>Grosses réparations chaussée au km</c:v>
                </c:pt>
              </c:strCache>
            </c:strRef>
          </c:tx>
          <c:cat>
            <c:strRef>
              <c:f>Type!$E$60:$H$60</c:f>
              <c:strCache>
                <c:ptCount val="4"/>
                <c:pt idx="0">
                  <c:v>CA 2016</c:v>
                </c:pt>
                <c:pt idx="1">
                  <c:v>CA 2017</c:v>
                </c:pt>
                <c:pt idx="2">
                  <c:v>CA 2018</c:v>
                </c:pt>
                <c:pt idx="3">
                  <c:v>CA 2019</c:v>
                </c:pt>
              </c:strCache>
            </c:strRef>
          </c:cat>
          <c:val>
            <c:numRef>
              <c:f>Type!$E$84:$H$84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A4-4BB1-B253-473298366699}"/>
            </c:ext>
          </c:extLst>
        </c:ser>
        <c:ser>
          <c:idx val="1"/>
          <c:order val="1"/>
          <c:tx>
            <c:strRef>
              <c:f>Type!$D$85</c:f>
              <c:strCache>
                <c:ptCount val="1"/>
                <c:pt idx="0">
                  <c:v>Grosses réparations ouvrages d'art au km</c:v>
                </c:pt>
              </c:strCache>
            </c:strRef>
          </c:tx>
          <c:cat>
            <c:strRef>
              <c:f>Type!$E$60:$H$60</c:f>
              <c:strCache>
                <c:ptCount val="4"/>
                <c:pt idx="0">
                  <c:v>CA 2016</c:v>
                </c:pt>
                <c:pt idx="1">
                  <c:v>CA 2017</c:v>
                </c:pt>
                <c:pt idx="2">
                  <c:v>CA 2018</c:v>
                </c:pt>
                <c:pt idx="3">
                  <c:v>CA 2019</c:v>
                </c:pt>
              </c:strCache>
            </c:strRef>
          </c:cat>
          <c:val>
            <c:numRef>
              <c:f>Type!$E$85:$H$85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A4-4BB1-B253-473298366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00448"/>
        <c:axId val="213801984"/>
      </c:lineChart>
      <c:catAx>
        <c:axId val="213800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3801984"/>
        <c:crosses val="autoZero"/>
        <c:auto val="1"/>
        <c:lblAlgn val="ctr"/>
        <c:lblOffset val="100"/>
        <c:noMultiLvlLbl val="0"/>
      </c:catAx>
      <c:valAx>
        <c:axId val="213801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8004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Répartition des effectifs (F8)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Type!$D$88:$D$89</c:f>
              <c:strCache>
                <c:ptCount val="2"/>
                <c:pt idx="0">
                  <c:v>Total agents hors voirie</c:v>
                </c:pt>
                <c:pt idx="1">
                  <c:v>Total agents voirie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Type!$D$88:$D$89</c:f>
              <c:strCache>
                <c:ptCount val="2"/>
                <c:pt idx="0">
                  <c:v>Total agents hors voirie</c:v>
                </c:pt>
                <c:pt idx="1">
                  <c:v>Total agents voirie</c:v>
                </c:pt>
              </c:strCache>
            </c:strRef>
          </c:cat>
          <c:val>
            <c:numRef>
              <c:f>Type!$K$88:$K$89</c:f>
              <c:numCache>
                <c:formatCode>#\ ##0\ "€"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DC-4900-9961-52F96E5B9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</c:plotArea>
    <c:legend>
      <c:legendPos val="r"/>
      <c:overlay val="0"/>
      <c:txPr>
        <a:bodyPr/>
        <a:lstStyle/>
        <a:p>
          <a:pPr>
            <a:defRPr sz="11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agents voirie (F9)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Type!$D$91:$D$92</c:f>
              <c:strCache>
                <c:ptCount val="2"/>
                <c:pt idx="0">
                  <c:v>Agents ETP sur la route en charge de la maintenance patrimoniale</c:v>
                </c:pt>
                <c:pt idx="1">
                  <c:v>Autres agents affectés à la voirie</c:v>
                </c:pt>
              </c:strCache>
            </c:strRef>
          </c:cat>
          <c:val>
            <c:numRef>
              <c:f>Type!$K$91:$K$92</c:f>
              <c:numCache>
                <c:formatCode>#\ ##0\ "€"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3F-41C4-BB8E-98A30F692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</c:plotArea>
    <c:legend>
      <c:legendPos val="r"/>
      <c:overlay val="0"/>
      <c:txPr>
        <a:bodyPr/>
        <a:lstStyle/>
        <a:p>
          <a:pPr>
            <a:defRPr sz="11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chart" Target="../charts/chart11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12" Type="http://schemas.openxmlformats.org/officeDocument/2006/relationships/chart" Target="../charts/chart10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Relationship Id="rId1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1298348</xdr:colOff>
      <xdr:row>20</xdr:row>
      <xdr:rowOff>130312</xdr:rowOff>
    </xdr:from>
    <xdr:to>
      <xdr:col>6</xdr:col>
      <xdr:colOff>557166</xdr:colOff>
      <xdr:row>21</xdr:row>
      <xdr:rowOff>182517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62036" y="6139000"/>
          <a:ext cx="7577318" cy="23476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200" b="1">
              <a:solidFill>
                <a:schemeClr val="tx1"/>
              </a:solidFill>
            </a:rPr>
            <a:t>Nota : zones en gris réservées aux calculs</a:t>
          </a:r>
          <a:r>
            <a:rPr lang="fr-FR" sz="1200" b="1" baseline="0">
              <a:solidFill>
                <a:schemeClr val="tx1"/>
              </a:solidFill>
            </a:rPr>
            <a:t> automatiques</a:t>
          </a:r>
          <a:endParaRPr lang="fr-FR" sz="12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5</xdr:col>
      <xdr:colOff>1243013</xdr:colOff>
      <xdr:row>3</xdr:row>
      <xdr:rowOff>98197</xdr:rowOff>
    </xdr:from>
    <xdr:to>
      <xdr:col>11</xdr:col>
      <xdr:colOff>223932</xdr:colOff>
      <xdr:row>8</xdr:row>
      <xdr:rowOff>2947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9870" y="642483"/>
          <a:ext cx="2952751" cy="1047750"/>
        </a:xfrm>
        <a:prstGeom prst="rect">
          <a:avLst/>
        </a:prstGeom>
      </xdr:spPr>
    </xdr:pic>
    <xdr:clientData/>
  </xdr:twoCellAnchor>
  <xdr:twoCellAnchor editAs="oneCell">
    <xdr:from>
      <xdr:col>2</xdr:col>
      <xdr:colOff>165554</xdr:colOff>
      <xdr:row>4</xdr:row>
      <xdr:rowOff>9073</xdr:rowOff>
    </xdr:from>
    <xdr:to>
      <xdr:col>3</xdr:col>
      <xdr:colOff>1828413</xdr:colOff>
      <xdr:row>8</xdr:row>
      <xdr:rowOff>33973</xdr:rowOff>
    </xdr:to>
    <xdr:pic>
      <xdr:nvPicPr>
        <xdr:cNvPr id="16" name="Image 15" descr="Z:\David ZAMBON IDRRIM actif\IDRRIM actif\06-DOSSIERS THÉMATIQUES\ONR - Observatoire National de la Route\Communication\Logo ONR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554" y="739323"/>
          <a:ext cx="2206489" cy="97613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103</xdr:row>
      <xdr:rowOff>0</xdr:rowOff>
    </xdr:from>
    <xdr:to>
      <xdr:col>14</xdr:col>
      <xdr:colOff>150390</xdr:colOff>
      <xdr:row>106</xdr:row>
      <xdr:rowOff>4445</xdr:rowOff>
    </xdr:to>
    <xdr:sp macro="" textlink="">
      <xdr:nvSpPr>
        <xdr:cNvPr id="7" name="Rectangle à coins arrondi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391833" y="23420917"/>
          <a:ext cx="19094557" cy="544195"/>
        </a:xfrm>
        <a:prstGeom prst="roundRect">
          <a:avLst/>
        </a:prstGeom>
        <a:solidFill>
          <a:srgbClr val="6CBFB0"/>
        </a:solidFill>
        <a:ln w="25400" cap="flat" cmpd="sng" algn="ctr">
          <a:solidFill>
            <a:srgbClr val="6CBFB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2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Dépenses consacrées à la voirie</a:t>
          </a:r>
          <a:r>
            <a:rPr kumimoji="0" lang="fr-FR" sz="1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3</xdr:col>
      <xdr:colOff>1095375</xdr:colOff>
      <xdr:row>107</xdr:row>
      <xdr:rowOff>83608</xdr:rowOff>
    </xdr:from>
    <xdr:to>
      <xdr:col>3</xdr:col>
      <xdr:colOff>5667375</xdr:colOff>
      <xdr:row>122</xdr:row>
      <xdr:rowOff>128058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386292</xdr:colOff>
      <xdr:row>107</xdr:row>
      <xdr:rowOff>78318</xdr:rowOff>
    </xdr:from>
    <xdr:to>
      <xdr:col>8</xdr:col>
      <xdr:colOff>481542</xdr:colOff>
      <xdr:row>122</xdr:row>
      <xdr:rowOff>122768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1190625</xdr:colOff>
      <xdr:row>107</xdr:row>
      <xdr:rowOff>110067</xdr:rowOff>
    </xdr:from>
    <xdr:to>
      <xdr:col>13</xdr:col>
      <xdr:colOff>343958</xdr:colOff>
      <xdr:row>122</xdr:row>
      <xdr:rowOff>154517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1587500</xdr:colOff>
      <xdr:row>124</xdr:row>
      <xdr:rowOff>31750</xdr:rowOff>
    </xdr:from>
    <xdr:to>
      <xdr:col>14</xdr:col>
      <xdr:colOff>162984</xdr:colOff>
      <xdr:row>127</xdr:row>
      <xdr:rowOff>12700</xdr:rowOff>
    </xdr:to>
    <xdr:sp macro="" textlink="">
      <xdr:nvSpPr>
        <xdr:cNvPr id="19" name="Rectangle à coins arrondis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338917" y="27230917"/>
          <a:ext cx="19160067" cy="520700"/>
        </a:xfrm>
        <a:prstGeom prst="roundRect">
          <a:avLst/>
        </a:prstGeom>
        <a:solidFill>
          <a:srgbClr val="6CBFB0"/>
        </a:solidFill>
        <a:ln w="25400" cap="flat" cmpd="sng" algn="ctr">
          <a:solidFill>
            <a:srgbClr val="6CBFB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2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Répartition des dépenses de voirie</a:t>
          </a:r>
          <a:endParaRPr kumimoji="0" lang="fr-FR" sz="18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1820334</xdr:colOff>
      <xdr:row>128</xdr:row>
      <xdr:rowOff>83606</xdr:rowOff>
    </xdr:from>
    <xdr:to>
      <xdr:col>4</xdr:col>
      <xdr:colOff>1021292</xdr:colOff>
      <xdr:row>148</xdr:row>
      <xdr:rowOff>25398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449791</xdr:colOff>
      <xdr:row>128</xdr:row>
      <xdr:rowOff>83607</xdr:rowOff>
    </xdr:from>
    <xdr:to>
      <xdr:col>10</xdr:col>
      <xdr:colOff>587375</xdr:colOff>
      <xdr:row>147</xdr:row>
      <xdr:rowOff>126999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1629833</xdr:colOff>
      <xdr:row>149</xdr:row>
      <xdr:rowOff>0</xdr:rowOff>
    </xdr:from>
    <xdr:to>
      <xdr:col>14</xdr:col>
      <xdr:colOff>497417</xdr:colOff>
      <xdr:row>152</xdr:row>
      <xdr:rowOff>6350</xdr:rowOff>
    </xdr:to>
    <xdr:sp macro="" textlink="">
      <xdr:nvSpPr>
        <xdr:cNvPr id="21" name="Rectangle à coins arrondis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381250" y="31697083"/>
          <a:ext cx="19452167" cy="546100"/>
        </a:xfrm>
        <a:prstGeom prst="roundRect">
          <a:avLst/>
        </a:prstGeom>
        <a:solidFill>
          <a:srgbClr val="6CBFB0"/>
        </a:solidFill>
        <a:ln w="25400" cap="flat" cmpd="sng" algn="ctr">
          <a:solidFill>
            <a:srgbClr val="6CBFB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2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Evolution des dépenses de voirie</a:t>
          </a:r>
          <a:endParaRPr kumimoji="0" lang="fr-FR" sz="18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37042</xdr:colOff>
      <xdr:row>153</xdr:row>
      <xdr:rowOff>125941</xdr:rowOff>
    </xdr:from>
    <xdr:to>
      <xdr:col>4</xdr:col>
      <xdr:colOff>624417</xdr:colOff>
      <xdr:row>177</xdr:row>
      <xdr:rowOff>173566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830790</xdr:colOff>
      <xdr:row>153</xdr:row>
      <xdr:rowOff>115358</xdr:rowOff>
    </xdr:from>
    <xdr:to>
      <xdr:col>10</xdr:col>
      <xdr:colOff>479777</xdr:colOff>
      <xdr:row>178</xdr:row>
      <xdr:rowOff>10583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0</xdr:colOff>
      <xdr:row>180</xdr:row>
      <xdr:rowOff>0</xdr:rowOff>
    </xdr:from>
    <xdr:to>
      <xdr:col>14</xdr:col>
      <xdr:colOff>718610</xdr:colOff>
      <xdr:row>182</xdr:row>
      <xdr:rowOff>152400</xdr:rowOff>
    </xdr:to>
    <xdr:sp macro="" textlink="">
      <xdr:nvSpPr>
        <xdr:cNvPr id="25" name="Rectangle à coins arrondis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2413000" y="38481000"/>
          <a:ext cx="19743210" cy="533400"/>
        </a:xfrm>
        <a:prstGeom prst="roundRect">
          <a:avLst/>
        </a:prstGeom>
        <a:solidFill>
          <a:srgbClr val="6CBFB0"/>
        </a:solidFill>
        <a:ln w="25400" cap="flat" cmpd="sng" algn="ctr">
          <a:solidFill>
            <a:srgbClr val="6CBFB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2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Répartition des agents consacrés à la voirie</a:t>
          </a:r>
          <a:endParaRPr kumimoji="0" lang="fr-FR" sz="18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746125</xdr:colOff>
      <xdr:row>183</xdr:row>
      <xdr:rowOff>158750</xdr:rowOff>
    </xdr:from>
    <xdr:to>
      <xdr:col>3</xdr:col>
      <xdr:colOff>6429375</xdr:colOff>
      <xdr:row>201</xdr:row>
      <xdr:rowOff>139700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298449</xdr:colOff>
      <xdr:row>183</xdr:row>
      <xdr:rowOff>117475</xdr:rowOff>
    </xdr:from>
    <xdr:to>
      <xdr:col>12</xdr:col>
      <xdr:colOff>172507</xdr:colOff>
      <xdr:row>201</xdr:row>
      <xdr:rowOff>85725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25400</xdr:colOff>
      <xdr:row>204</xdr:row>
      <xdr:rowOff>0</xdr:rowOff>
    </xdr:from>
    <xdr:to>
      <xdr:col>14</xdr:col>
      <xdr:colOff>698499</xdr:colOff>
      <xdr:row>206</xdr:row>
      <xdr:rowOff>152400</xdr:rowOff>
    </xdr:to>
    <xdr:sp macro="" textlink="">
      <xdr:nvSpPr>
        <xdr:cNvPr id="29" name="Rectangle à coins arrondis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438400" y="43053000"/>
          <a:ext cx="19697699" cy="533400"/>
        </a:xfrm>
        <a:prstGeom prst="roundRect">
          <a:avLst/>
        </a:prstGeom>
        <a:solidFill>
          <a:srgbClr val="6CBFB0"/>
        </a:solidFill>
        <a:ln w="25400" cap="flat" cmpd="sng" algn="ctr">
          <a:solidFill>
            <a:srgbClr val="6CBFB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2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Ratios par kilomètres et habitants</a:t>
          </a:r>
          <a:endParaRPr kumimoji="0" lang="fr-FR" sz="18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31749</xdr:colOff>
      <xdr:row>208</xdr:row>
      <xdr:rowOff>133350</xdr:rowOff>
    </xdr:from>
    <xdr:to>
      <xdr:col>4</xdr:col>
      <xdr:colOff>778932</xdr:colOff>
      <xdr:row>232</xdr:row>
      <xdr:rowOff>25400</xdr:rowOff>
    </xdr:to>
    <xdr:graphicFrame macro="">
      <xdr:nvGraphicFramePr>
        <xdr:cNvPr id="30" name="Graphiqu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247649</xdr:colOff>
      <xdr:row>209</xdr:row>
      <xdr:rowOff>19050</xdr:rowOff>
    </xdr:from>
    <xdr:to>
      <xdr:col>11</xdr:col>
      <xdr:colOff>59266</xdr:colOff>
      <xdr:row>231</xdr:row>
      <xdr:rowOff>165100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196849</xdr:colOff>
      <xdr:row>209</xdr:row>
      <xdr:rowOff>19050</xdr:rowOff>
    </xdr:from>
    <xdr:to>
      <xdr:col>21</xdr:col>
      <xdr:colOff>588432</xdr:colOff>
      <xdr:row>231</xdr:row>
      <xdr:rowOff>177800</xdr:rowOff>
    </xdr:to>
    <xdr:graphicFrame macro="">
      <xdr:nvGraphicFramePr>
        <xdr:cNvPr id="32" name="Graphiqu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au3" displayName="Tableau3" ref="C24:K29" totalsRowShown="0" headerRowDxfId="54" dataDxfId="53" tableBorderDxfId="52">
  <autoFilter ref="C24:K29" xr:uid="{00000000-0009-0000-0100-000003000000}"/>
  <tableColumns count="9">
    <tableColumn id="1" xr3:uid="{00000000-0010-0000-0000-000001000000}" name="A" dataDxfId="51"/>
    <tableColumn id="2" xr3:uid="{00000000-0010-0000-0000-000002000000}" name="DONNÉES GÉNÉRALES" dataDxfId="50"/>
    <tableColumn id="3" xr3:uid="{00000000-0010-0000-0000-000003000000}" name="CA 2016" dataDxfId="49"/>
    <tableColumn id="4" xr3:uid="{00000000-0010-0000-0000-000004000000}" name="CA 2017" dataDxfId="48"/>
    <tableColumn id="5" xr3:uid="{00000000-0010-0000-0000-000005000000}" name="CA 2018" dataDxfId="47"/>
    <tableColumn id="8" xr3:uid="{00000000-0010-0000-0000-000008000000}" name="CA 2019" dataDxfId="46"/>
    <tableColumn id="7" xr3:uid="{00000000-0010-0000-0000-000007000000}" name="CA 2020" dataDxfId="45"/>
    <tableColumn id="9" xr3:uid="{B6F5E978-ADD1-41B4-A08F-128A8C2BF8BC}" name="BP 2021" dataDxfId="44"/>
    <tableColumn id="6" xr3:uid="{00000000-0010-0000-0000-000006000000}" name="MOYENNES" dataDxfId="43">
      <calculatedColumnFormula>AVERAGE(Tableau3[[#This Row],[CA 2016]:[CA 2020]])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au6" displayName="Tableau6" ref="C31:K34" totalsRowShown="0" headerRowDxfId="42" dataDxfId="41">
  <autoFilter ref="C31:K34" xr:uid="{00000000-0009-0000-0100-000006000000}"/>
  <tableColumns count="9">
    <tableColumn id="1" xr3:uid="{00000000-0010-0000-0100-000001000000}" name="B" dataDxfId="40"/>
    <tableColumn id="2" xr3:uid="{00000000-0010-0000-0100-000002000000}" name="DONNÉES RESSOURCES HUMAINES" dataDxfId="39"/>
    <tableColumn id="3" xr3:uid="{00000000-0010-0000-0100-000003000000}" name="CA 2016" dataDxfId="38"/>
    <tableColumn id="4" xr3:uid="{00000000-0010-0000-0100-000004000000}" name="CA 2017" dataDxfId="37"/>
    <tableColumn id="5" xr3:uid="{00000000-0010-0000-0100-000005000000}" name="CA 2018" dataDxfId="36"/>
    <tableColumn id="7" xr3:uid="{00000000-0010-0000-0100-000007000000}" name="CA 2019" dataDxfId="35"/>
    <tableColumn id="8" xr3:uid="{00000000-0010-0000-0100-000008000000}" name="CA 2020" dataDxfId="34"/>
    <tableColumn id="9" xr3:uid="{C460F8CF-E727-4FE6-A71D-52D1C19C36C8}" name="BP 2021" dataDxfId="33"/>
    <tableColumn id="6" xr3:uid="{00000000-0010-0000-0100-000006000000}" name="MOYENNES" dataDxfId="32">
      <calculatedColumnFormula>AVERAGE(Tableau6[[#This Row],[CA 2016]:[CA 2020]])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eau7" displayName="Tableau7" ref="C36:K45" totalsRowShown="0" headerRowDxfId="31" dataDxfId="30">
  <autoFilter ref="C36:K45" xr:uid="{00000000-0009-0000-0100-000007000000}"/>
  <tableColumns count="9">
    <tableColumn id="1" xr3:uid="{00000000-0010-0000-0200-000001000000}" name="C" dataDxfId="29"/>
    <tableColumn id="2" xr3:uid="{00000000-0010-0000-0200-000002000000}" name="DONNÉES FONCTIONNEMENT" dataDxfId="28"/>
    <tableColumn id="3" xr3:uid="{00000000-0010-0000-0200-000003000000}" name="CA 2016" dataDxfId="27">
      <calculatedColumnFormula>E31*E36</calculatedColumnFormula>
    </tableColumn>
    <tableColumn id="4" xr3:uid="{00000000-0010-0000-0200-000004000000}" name="CA 2017" dataDxfId="26"/>
    <tableColumn id="5" xr3:uid="{00000000-0010-0000-0200-000005000000}" name="CA 2018" dataDxfId="25"/>
    <tableColumn id="7" xr3:uid="{00000000-0010-0000-0200-000007000000}" name="CA 2019" dataDxfId="24"/>
    <tableColumn id="8" xr3:uid="{00000000-0010-0000-0200-000008000000}" name="CA 2020" dataDxfId="23"/>
    <tableColumn id="9" xr3:uid="{26A9551C-3835-43F5-9570-3CB47840C504}" name="BP 2021" dataDxfId="22"/>
    <tableColumn id="6" xr3:uid="{00000000-0010-0000-0200-000006000000}" name="MOYENNES" dataDxfId="21">
      <calculatedColumnFormula>AVERAGE(Tableau7[[#This Row],[CA 2016]:[CA 2020]])</calculatedColumnFormula>
    </tableColumn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3000000}" name="Tableau9" displayName="Tableau9" ref="C47:K53" totalsRowShown="0" dataDxfId="20">
  <autoFilter ref="C47:K53" xr:uid="{00000000-0009-0000-0100-000009000000}"/>
  <tableColumns count="9">
    <tableColumn id="1" xr3:uid="{00000000-0010-0000-0300-000001000000}" name="D" dataDxfId="19"/>
    <tableColumn id="2" xr3:uid="{00000000-0010-0000-0300-000002000000}" name="DONNÉES INVESTISSEMENT" dataDxfId="18"/>
    <tableColumn id="3" xr3:uid="{00000000-0010-0000-0300-000003000000}" name="CA 2016" dataDxfId="17"/>
    <tableColumn id="4" xr3:uid="{00000000-0010-0000-0300-000004000000}" name="CA 2017" dataDxfId="16"/>
    <tableColumn id="5" xr3:uid="{00000000-0010-0000-0300-000005000000}" name="CA 2018" dataDxfId="15"/>
    <tableColumn id="7" xr3:uid="{00000000-0010-0000-0300-000007000000}" name="CA 2019" dataDxfId="14"/>
    <tableColumn id="8" xr3:uid="{00000000-0010-0000-0300-000008000000}" name="CA 2020" dataDxfId="13"/>
    <tableColumn id="9" xr3:uid="{EDE6162C-8692-4D46-9E98-925EA871FF62}" name="BP 2021" dataDxfId="12"/>
    <tableColumn id="6" xr3:uid="{00000000-0010-0000-0300-000006000000}" name="MOYENNES" dataDxfId="11">
      <calculatedColumnFormula>AVERAGE(Tableau9[[#This Row],[CA 2016]:[CA 2020]])</calculatedColumnFormula>
    </tableColumn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4000000}" name="Tableau10" displayName="Tableau10" ref="C55:K58" totalsRowShown="0" headerRowDxfId="10" dataDxfId="9">
  <autoFilter ref="C55:K58" xr:uid="{00000000-0009-0000-0100-00000A000000}"/>
  <tableColumns count="9">
    <tableColumn id="1" xr3:uid="{00000000-0010-0000-0400-000001000000}" name="E" dataDxfId="8"/>
    <tableColumn id="2" xr3:uid="{00000000-0010-0000-0400-000002000000}" name="REPARTITION DES INVESTISSEMENTS PAR TYPE DE VOIRIE " dataDxfId="7"/>
    <tableColumn id="3" xr3:uid="{00000000-0010-0000-0400-000003000000}" name="CA 2016" dataDxfId="6">
      <calculatedColumnFormula>E54+E55</calculatedColumnFormula>
    </tableColumn>
    <tableColumn id="4" xr3:uid="{00000000-0010-0000-0400-000004000000}" name="CA 2017" dataDxfId="5"/>
    <tableColumn id="5" xr3:uid="{00000000-0010-0000-0400-000005000000}" name="CA 2018" dataDxfId="4"/>
    <tableColumn id="7" xr3:uid="{00000000-0010-0000-0400-000007000000}" name="CA 2019" dataDxfId="3"/>
    <tableColumn id="8" xr3:uid="{00000000-0010-0000-0400-000008000000}" name="CA 2020"/>
    <tableColumn id="9" xr3:uid="{F22C0DBA-8F71-4890-AEC6-ADD461844EC9}" name="BP 2021"/>
    <tableColumn id="6" xr3:uid="{00000000-0010-0000-0400-000006000000}" name="MOYENNES" dataDxfId="2">
      <calculatedColumnFormula>AVERAGE(Tableau10[[#This Row],[CA 2016]:[CA 2020]])</calculatedColumnFormula>
    </tableColumn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eau1" displayName="Tableau1" ref="C60:K101" totalsRowShown="0" headerRowDxfId="1">
  <autoFilter ref="C60:K101" xr:uid="{00000000-0009-0000-0100-000004000000}"/>
  <tableColumns count="9">
    <tableColumn id="1" xr3:uid="{00000000-0010-0000-0500-000001000000}" name="F"/>
    <tableColumn id="2" xr3:uid="{00000000-0010-0000-0500-000002000000}" name="CALCULS AUTOMATIQUES POUR GRAPHIQUES"/>
    <tableColumn id="3" xr3:uid="{00000000-0010-0000-0500-000003000000}" name="CA 2016" dataDxfId="0"/>
    <tableColumn id="4" xr3:uid="{00000000-0010-0000-0500-000004000000}" name="CA 2017"/>
    <tableColumn id="5" xr3:uid="{00000000-0010-0000-0500-000005000000}" name="CA 2018"/>
    <tableColumn id="7" xr3:uid="{00000000-0010-0000-0500-000007000000}" name="CA 2019"/>
    <tableColumn id="8" xr3:uid="{00000000-0010-0000-0500-000008000000}" name="CA 2020"/>
    <tableColumn id="9" xr3:uid="{54AD3C23-5C38-4EE5-8BF0-4C4D9BD08B92}" name="BP 2021"/>
    <tableColumn id="6" xr3:uid="{00000000-0010-0000-0500-000006000000}" name="MOYENNES">
      <calculatedColumnFormula>(E61+F61+G61)/3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AH101"/>
  <sheetViews>
    <sheetView tabSelected="1" topLeftCell="A31" zoomScale="85" zoomScaleNormal="85" workbookViewId="0">
      <selection activeCell="S43" sqref="S43"/>
    </sheetView>
  </sheetViews>
  <sheetFormatPr baseColWidth="10" defaultColWidth="10.7109375" defaultRowHeight="15" x14ac:dyDescent="0.25"/>
  <cols>
    <col min="1" max="1" width="10.7109375" style="3"/>
    <col min="2" max="2" width="23.5703125" style="3" customWidth="1"/>
    <col min="3" max="3" width="7.7109375" style="3" bestFit="1" customWidth="1"/>
    <col min="4" max="4" width="95.7109375" style="3" bestFit="1" customWidth="1"/>
    <col min="5" max="5" width="4.7109375" style="3" customWidth="1"/>
    <col min="6" max="6" width="3.85546875" style="3" customWidth="1"/>
    <col min="7" max="7" width="4" style="3" customWidth="1"/>
    <col min="8" max="8" width="3.7109375" style="3" customWidth="1"/>
    <col min="9" max="9" width="4.7109375" style="3" customWidth="1"/>
    <col min="10" max="10" width="4.5703125" style="3" customWidth="1"/>
    <col min="11" max="11" width="21.42578125" style="3" bestFit="1" customWidth="1"/>
    <col min="12" max="16384" width="10.7109375" style="3"/>
  </cols>
  <sheetData>
    <row r="7" spans="2:8" ht="23.25" x14ac:dyDescent="0.35">
      <c r="D7" s="184" t="s">
        <v>18</v>
      </c>
      <c r="E7" s="184"/>
      <c r="F7" s="184"/>
      <c r="G7" s="184"/>
    </row>
    <row r="8" spans="2:8" ht="23.25" x14ac:dyDescent="0.35">
      <c r="D8" s="185" t="s">
        <v>166</v>
      </c>
      <c r="E8" s="185"/>
      <c r="F8" s="185"/>
      <c r="G8" s="185"/>
    </row>
    <row r="10" spans="2:8" ht="15.75" x14ac:dyDescent="0.25">
      <c r="B10" s="39"/>
    </row>
    <row r="11" spans="2:8" s="1" customFormat="1" ht="23.25" x14ac:dyDescent="0.35">
      <c r="B11" s="40" t="s">
        <v>38</v>
      </c>
      <c r="C11" s="41"/>
      <c r="D11" s="42" t="s">
        <v>46</v>
      </c>
      <c r="E11" s="4"/>
      <c r="F11" s="4"/>
      <c r="G11" s="4"/>
      <c r="H11" s="4"/>
    </row>
    <row r="12" spans="2:8" s="1" customFormat="1" ht="23.25" x14ac:dyDescent="0.35">
      <c r="B12" s="43" t="s">
        <v>39</v>
      </c>
      <c r="C12" s="44"/>
      <c r="D12" s="45" t="s">
        <v>46</v>
      </c>
      <c r="E12" s="5"/>
      <c r="F12" s="5"/>
      <c r="G12" s="5"/>
      <c r="H12" s="5"/>
    </row>
    <row r="13" spans="2:8" ht="28.5" customHeight="1" x14ac:dyDescent="0.25">
      <c r="B13" s="43" t="s">
        <v>40</v>
      </c>
      <c r="C13" s="46"/>
      <c r="D13" s="45" t="s">
        <v>46</v>
      </c>
      <c r="E13" s="2"/>
      <c r="F13" s="2"/>
      <c r="G13" s="2"/>
      <c r="H13" s="2"/>
    </row>
    <row r="14" spans="2:8" ht="35.65" customHeight="1" x14ac:dyDescent="0.25">
      <c r="B14" s="43" t="s">
        <v>41</v>
      </c>
      <c r="C14" s="46"/>
      <c r="D14" s="45" t="s">
        <v>46</v>
      </c>
      <c r="E14" s="2"/>
      <c r="F14" s="2"/>
      <c r="G14" s="2"/>
      <c r="H14" s="2"/>
    </row>
    <row r="15" spans="2:8" ht="13.15" customHeight="1" x14ac:dyDescent="0.25">
      <c r="B15" s="47"/>
      <c r="C15" s="46"/>
      <c r="D15" s="45"/>
      <c r="E15" s="2"/>
      <c r="F15" s="2"/>
      <c r="G15" s="2"/>
      <c r="H15" s="2"/>
    </row>
    <row r="16" spans="2:8" ht="16.149999999999999" customHeight="1" x14ac:dyDescent="0.25">
      <c r="B16" s="48" t="s">
        <v>47</v>
      </c>
      <c r="C16" s="49"/>
      <c r="D16" s="45"/>
    </row>
    <row r="17" spans="2:16" ht="41.1" customHeight="1" x14ac:dyDescent="0.35">
      <c r="B17" s="50" t="s">
        <v>42</v>
      </c>
      <c r="C17" s="49"/>
      <c r="D17" s="45" t="s">
        <v>46</v>
      </c>
      <c r="J17" s="4"/>
      <c r="K17" s="4"/>
    </row>
    <row r="18" spans="2:16" ht="42.6" customHeight="1" x14ac:dyDescent="0.35">
      <c r="B18" s="51" t="s">
        <v>43</v>
      </c>
      <c r="C18" s="49"/>
      <c r="D18" s="45" t="s">
        <v>46</v>
      </c>
      <c r="J18" s="5"/>
      <c r="K18" s="5"/>
    </row>
    <row r="19" spans="2:16" ht="62.1" customHeight="1" x14ac:dyDescent="0.25">
      <c r="B19" s="51" t="s">
        <v>44</v>
      </c>
      <c r="C19" s="49"/>
      <c r="D19" s="45" t="s">
        <v>46</v>
      </c>
    </row>
    <row r="20" spans="2:16" ht="67.150000000000006" customHeight="1" x14ac:dyDescent="0.25">
      <c r="B20" s="52" t="s">
        <v>45</v>
      </c>
      <c r="C20" s="53"/>
      <c r="D20" s="54" t="s">
        <v>46</v>
      </c>
    </row>
    <row r="23" spans="2:16" x14ac:dyDescent="0.25">
      <c r="J23" s="123"/>
      <c r="K23" s="123" t="s">
        <v>155</v>
      </c>
    </row>
    <row r="24" spans="2:16" s="7" customFormat="1" ht="18.75" x14ac:dyDescent="0.3">
      <c r="C24" s="7" t="s">
        <v>4</v>
      </c>
      <c r="D24" s="7" t="s">
        <v>21</v>
      </c>
      <c r="E24" s="7" t="s">
        <v>22</v>
      </c>
      <c r="F24" s="7" t="s">
        <v>23</v>
      </c>
      <c r="G24" s="7" t="s">
        <v>67</v>
      </c>
      <c r="H24" s="7" t="s">
        <v>157</v>
      </c>
      <c r="I24" s="7" t="s">
        <v>167</v>
      </c>
      <c r="J24" s="7" t="s">
        <v>168</v>
      </c>
      <c r="K24" s="7" t="s">
        <v>20</v>
      </c>
      <c r="L24" s="124"/>
      <c r="M24" s="125"/>
      <c r="N24" s="125"/>
      <c r="O24" s="125"/>
      <c r="P24" s="126"/>
    </row>
    <row r="25" spans="2:16" s="6" customFormat="1" ht="15.75" x14ac:dyDescent="0.25">
      <c r="C25" s="6" t="s">
        <v>0</v>
      </c>
      <c r="D25" s="19" t="s">
        <v>63</v>
      </c>
      <c r="E25" s="145"/>
      <c r="F25" s="145"/>
      <c r="G25" s="145"/>
      <c r="H25" s="145"/>
      <c r="I25" s="145"/>
      <c r="J25" s="145"/>
      <c r="K25" s="38" t="e">
        <f>AVERAGE(Tableau3[[#This Row],[CA 2016]:[CA 2020]])</f>
        <v>#DIV/0!</v>
      </c>
      <c r="L25" s="170"/>
      <c r="M25" s="171"/>
      <c r="N25" s="171"/>
      <c r="O25" s="171"/>
      <c r="P25" s="172"/>
    </row>
    <row r="26" spans="2:16" s="6" customFormat="1" ht="15.75" x14ac:dyDescent="0.25">
      <c r="C26" s="6" t="s">
        <v>1</v>
      </c>
      <c r="D26" s="19" t="s">
        <v>26</v>
      </c>
      <c r="E26" s="145"/>
      <c r="F26" s="145"/>
      <c r="G26" s="145"/>
      <c r="H26" s="145"/>
      <c r="I26" s="145"/>
      <c r="J26" s="145"/>
      <c r="K26" s="38" t="e">
        <f>AVERAGE(Tableau3[[#This Row],[CA 2016]:[CA 2020]])</f>
        <v>#DIV/0!</v>
      </c>
      <c r="L26" s="170"/>
      <c r="M26" s="171"/>
      <c r="N26" s="171"/>
      <c r="O26" s="171"/>
      <c r="P26" s="172"/>
    </row>
    <row r="27" spans="2:16" s="6" customFormat="1" ht="15.75" x14ac:dyDescent="0.25">
      <c r="C27" s="6" t="s">
        <v>2</v>
      </c>
      <c r="D27" s="17" t="s">
        <v>33</v>
      </c>
      <c r="E27" s="145"/>
      <c r="F27" s="145"/>
      <c r="G27" s="145"/>
      <c r="H27" s="145"/>
      <c r="I27" s="145"/>
      <c r="J27" s="145"/>
      <c r="K27" s="38" t="e">
        <f>AVERAGE(Tableau3[[#This Row],[CA 2016]:[CA 2020]])</f>
        <v>#DIV/0!</v>
      </c>
      <c r="L27" s="170"/>
      <c r="M27" s="171"/>
      <c r="N27" s="171"/>
      <c r="O27" s="171"/>
      <c r="P27" s="172"/>
    </row>
    <row r="28" spans="2:16" s="6" customFormat="1" ht="15.75" x14ac:dyDescent="0.25">
      <c r="C28" s="6" t="s">
        <v>27</v>
      </c>
      <c r="D28" s="122" t="s">
        <v>152</v>
      </c>
      <c r="E28" s="145"/>
      <c r="F28" s="145"/>
      <c r="G28" s="145"/>
      <c r="H28" s="145"/>
      <c r="I28" s="145"/>
      <c r="J28" s="145"/>
      <c r="K28" s="38" t="e">
        <f>AVERAGE(Tableau3[[#This Row],[CA 2016]:[CA 2020]])</f>
        <v>#DIV/0!</v>
      </c>
      <c r="L28" s="170"/>
      <c r="M28" s="171"/>
      <c r="N28" s="171"/>
      <c r="O28" s="171"/>
      <c r="P28" s="172"/>
    </row>
    <row r="29" spans="2:16" s="6" customFormat="1" ht="15.75" x14ac:dyDescent="0.25">
      <c r="C29" s="6" t="s">
        <v>3</v>
      </c>
      <c r="D29" s="17" t="s">
        <v>34</v>
      </c>
      <c r="E29" s="145"/>
      <c r="F29" s="145"/>
      <c r="G29" s="145"/>
      <c r="H29" s="145"/>
      <c r="I29" s="145"/>
      <c r="J29" s="145"/>
      <c r="K29" s="38" t="e">
        <f>AVERAGE(Tableau3[[#This Row],[CA 2016]:[CA 2020]])</f>
        <v>#DIV/0!</v>
      </c>
      <c r="L29" s="170"/>
      <c r="M29" s="171"/>
      <c r="N29" s="171"/>
      <c r="O29" s="171"/>
      <c r="P29" s="172"/>
    </row>
    <row r="30" spans="2:16" s="6" customFormat="1" ht="15.75" x14ac:dyDescent="0.25">
      <c r="C30" s="13"/>
      <c r="D30" s="13"/>
      <c r="E30" s="146"/>
      <c r="F30" s="146"/>
      <c r="G30" s="146"/>
      <c r="H30" s="146"/>
      <c r="J30" s="127"/>
      <c r="K30" s="128"/>
      <c r="L30" s="128"/>
      <c r="M30" s="128"/>
      <c r="N30" s="128"/>
      <c r="P30" s="167"/>
    </row>
    <row r="31" spans="2:16" s="6" customFormat="1" ht="18.75" x14ac:dyDescent="0.3">
      <c r="C31" s="7" t="s">
        <v>5</v>
      </c>
      <c r="D31" s="7" t="s">
        <v>19</v>
      </c>
      <c r="E31" s="147" t="s">
        <v>22</v>
      </c>
      <c r="F31" s="147" t="s">
        <v>23</v>
      </c>
      <c r="G31" s="147" t="s">
        <v>67</v>
      </c>
      <c r="H31" s="147" t="s">
        <v>157</v>
      </c>
      <c r="I31" s="147" t="s">
        <v>167</v>
      </c>
      <c r="J31" s="147" t="s">
        <v>168</v>
      </c>
      <c r="K31" s="7" t="s">
        <v>20</v>
      </c>
      <c r="L31" s="127"/>
      <c r="M31" s="128"/>
      <c r="N31" s="128"/>
      <c r="O31" s="128"/>
      <c r="P31" s="129"/>
    </row>
    <row r="32" spans="2:16" s="6" customFormat="1" ht="15.75" x14ac:dyDescent="0.25">
      <c r="C32" s="6" t="s">
        <v>6</v>
      </c>
      <c r="D32" s="17" t="s">
        <v>35</v>
      </c>
      <c r="E32" s="148"/>
      <c r="F32" s="148"/>
      <c r="G32" s="148"/>
      <c r="H32" s="148"/>
      <c r="I32" s="148"/>
      <c r="J32" s="148"/>
      <c r="K32" s="37" t="e">
        <f>AVERAGE(Tableau6[[#This Row],[CA 2016]:[CA 2020]])</f>
        <v>#DIV/0!</v>
      </c>
      <c r="L32" s="170"/>
      <c r="M32" s="171"/>
      <c r="N32" s="171"/>
      <c r="O32" s="171"/>
      <c r="P32" s="172"/>
    </row>
    <row r="33" spans="2:16" s="6" customFormat="1" ht="15.75" x14ac:dyDescent="0.25">
      <c r="C33" s="6" t="s">
        <v>7</v>
      </c>
      <c r="D33" s="17" t="s">
        <v>65</v>
      </c>
      <c r="E33" s="148"/>
      <c r="F33" s="148"/>
      <c r="G33" s="148"/>
      <c r="H33" s="148"/>
      <c r="I33" s="148"/>
      <c r="J33" s="148"/>
      <c r="K33" s="37" t="e">
        <f>AVERAGE(Tableau6[[#This Row],[CA 2016]:[CA 2020]])</f>
        <v>#DIV/0!</v>
      </c>
      <c r="L33" s="183" t="s">
        <v>165</v>
      </c>
      <c r="M33" s="171"/>
      <c r="N33" s="171"/>
      <c r="O33" s="171"/>
      <c r="P33" s="172"/>
    </row>
    <row r="34" spans="2:16" s="6" customFormat="1" ht="15.75" x14ac:dyDescent="0.25">
      <c r="C34" s="56" t="s">
        <v>56</v>
      </c>
      <c r="D34" s="17" t="s">
        <v>59</v>
      </c>
      <c r="E34" s="149"/>
      <c r="F34" s="149"/>
      <c r="G34" s="149"/>
      <c r="H34" s="149"/>
      <c r="I34" s="149"/>
      <c r="J34" s="149"/>
      <c r="K34" s="57" t="e">
        <f>AVERAGE(Tableau6[[#This Row],[CA 2016]:[CA 2020]])</f>
        <v>#DIV/0!</v>
      </c>
      <c r="L34" s="170"/>
      <c r="M34" s="171"/>
      <c r="N34" s="171"/>
      <c r="O34" s="171"/>
      <c r="P34" s="172"/>
    </row>
    <row r="35" spans="2:16" s="6" customFormat="1" ht="15.75" x14ac:dyDescent="0.25">
      <c r="C35" s="36"/>
      <c r="D35" s="55"/>
      <c r="E35" s="150"/>
      <c r="F35" s="150"/>
      <c r="G35" s="150"/>
      <c r="H35" s="150"/>
      <c r="J35" s="130"/>
      <c r="K35" s="131"/>
      <c r="L35" s="131"/>
      <c r="M35" s="131"/>
      <c r="N35" s="128"/>
      <c r="P35" s="167"/>
    </row>
    <row r="36" spans="2:16" s="6" customFormat="1" ht="18.75" x14ac:dyDescent="0.3">
      <c r="C36" s="7" t="s">
        <v>8</v>
      </c>
      <c r="D36" s="7" t="s">
        <v>24</v>
      </c>
      <c r="E36" s="147" t="s">
        <v>22</v>
      </c>
      <c r="F36" s="147" t="s">
        <v>23</v>
      </c>
      <c r="G36" s="147" t="s">
        <v>67</v>
      </c>
      <c r="H36" s="147" t="s">
        <v>157</v>
      </c>
      <c r="I36" s="147" t="s">
        <v>167</v>
      </c>
      <c r="J36" s="147" t="s">
        <v>168</v>
      </c>
      <c r="K36" s="7" t="s">
        <v>20</v>
      </c>
      <c r="L36" s="127"/>
      <c r="M36" s="132"/>
      <c r="N36" s="132"/>
      <c r="O36" s="132"/>
      <c r="P36" s="133"/>
    </row>
    <row r="37" spans="2:16" s="6" customFormat="1" ht="18.75" x14ac:dyDescent="0.3">
      <c r="C37" s="6" t="s">
        <v>9</v>
      </c>
      <c r="D37" s="17" t="s">
        <v>36</v>
      </c>
      <c r="E37" s="151"/>
      <c r="F37" s="151"/>
      <c r="G37" s="151"/>
      <c r="H37" s="151"/>
      <c r="I37" s="151"/>
      <c r="J37" s="151"/>
      <c r="K37" s="26" t="e">
        <f>AVERAGE(Tableau7[[#This Row],[CA 2016]:[CA 2020]])</f>
        <v>#DIV/0!</v>
      </c>
      <c r="L37" s="173"/>
      <c r="M37" s="174"/>
      <c r="N37" s="174"/>
      <c r="O37" s="174"/>
      <c r="P37" s="175"/>
    </row>
    <row r="38" spans="2:16" s="6" customFormat="1" ht="15.75" x14ac:dyDescent="0.25">
      <c r="C38" s="6" t="s">
        <v>10</v>
      </c>
      <c r="D38" s="17" t="s">
        <v>66</v>
      </c>
      <c r="E38" s="151"/>
      <c r="F38" s="151"/>
      <c r="G38" s="151"/>
      <c r="H38" s="151"/>
      <c r="I38" s="151"/>
      <c r="J38" s="151"/>
      <c r="K38" s="26" t="e">
        <f>AVERAGE(Tableau7[[#This Row],[CA 2016]:[CA 2020]])</f>
        <v>#DIV/0!</v>
      </c>
      <c r="L38" s="183" t="s">
        <v>162</v>
      </c>
      <c r="M38" s="176"/>
      <c r="N38" s="176"/>
      <c r="O38" s="176"/>
      <c r="P38" s="175"/>
    </row>
    <row r="39" spans="2:16" s="6" customFormat="1" ht="15.6" customHeight="1" x14ac:dyDescent="0.25">
      <c r="B39" s="36"/>
      <c r="C39" s="6" t="s">
        <v>57</v>
      </c>
      <c r="D39" s="17" t="s">
        <v>68</v>
      </c>
      <c r="E39" s="151"/>
      <c r="F39" s="151"/>
      <c r="G39" s="151"/>
      <c r="H39" s="151"/>
      <c r="I39" s="151"/>
      <c r="J39" s="151"/>
      <c r="K39" s="26" t="e">
        <f>AVERAGE(Tableau7[[#This Row],[CA 2016]:[CA 2020]])</f>
        <v>#DIV/0!</v>
      </c>
      <c r="L39" s="170"/>
      <c r="M39" s="176"/>
      <c r="N39" s="176"/>
      <c r="O39" s="176"/>
      <c r="P39" s="175"/>
    </row>
    <row r="40" spans="2:16" s="6" customFormat="1" ht="15.75" x14ac:dyDescent="0.25">
      <c r="B40" s="36"/>
      <c r="C40" s="31" t="s">
        <v>58</v>
      </c>
      <c r="D40" s="59" t="s">
        <v>156</v>
      </c>
      <c r="E40" s="152">
        <f t="shared" ref="E40" si="0">E34*E39</f>
        <v>0</v>
      </c>
      <c r="F40" s="152">
        <f t="shared" ref="F40" si="1">F34*F39</f>
        <v>0</v>
      </c>
      <c r="G40" s="152">
        <f t="shared" ref="G40" si="2">G34*G39</f>
        <v>0</v>
      </c>
      <c r="H40" s="152">
        <f t="shared" ref="H40:I40" si="3">H34*H39</f>
        <v>0</v>
      </c>
      <c r="I40" s="152">
        <f t="shared" si="3"/>
        <v>0</v>
      </c>
      <c r="J40" s="152"/>
      <c r="K40" s="32">
        <f>AVERAGE(Tableau7[[#This Row],[CA 2016]:[CA 2020]])</f>
        <v>0</v>
      </c>
      <c r="L40" s="170" t="s">
        <v>163</v>
      </c>
      <c r="M40" s="176"/>
      <c r="N40" s="176"/>
      <c r="O40" s="176"/>
      <c r="P40" s="175"/>
    </row>
    <row r="41" spans="2:16" s="6" customFormat="1" ht="15.75" x14ac:dyDescent="0.25">
      <c r="B41" s="36"/>
      <c r="C41" s="16" t="s">
        <v>11</v>
      </c>
      <c r="D41" s="18" t="s">
        <v>48</v>
      </c>
      <c r="E41" s="153"/>
      <c r="F41" s="153"/>
      <c r="G41" s="153"/>
      <c r="H41" s="153"/>
      <c r="I41" s="153"/>
      <c r="J41" s="153"/>
      <c r="K41" s="27" t="e">
        <f>AVERAGE(Tableau7[[#This Row],[CA 2016]:[CA 2020]])</f>
        <v>#DIV/0!</v>
      </c>
      <c r="L41" s="170"/>
      <c r="M41" s="176"/>
      <c r="N41" s="176"/>
      <c r="O41" s="176"/>
      <c r="P41" s="175"/>
    </row>
    <row r="42" spans="2:16" s="6" customFormat="1" ht="15.75" x14ac:dyDescent="0.25">
      <c r="C42" s="6" t="s">
        <v>12</v>
      </c>
      <c r="D42" s="17" t="s">
        <v>49</v>
      </c>
      <c r="E42" s="151"/>
      <c r="F42" s="151"/>
      <c r="G42" s="151"/>
      <c r="H42" s="151"/>
      <c r="I42" s="151"/>
      <c r="J42" s="151"/>
      <c r="K42" s="26" t="e">
        <f>AVERAGE(Tableau7[[#This Row],[CA 2016]:[CA 2020]])</f>
        <v>#DIV/0!</v>
      </c>
      <c r="L42" s="183" t="s">
        <v>164</v>
      </c>
      <c r="M42" s="176"/>
      <c r="N42" s="176"/>
      <c r="O42" s="176"/>
      <c r="P42" s="175"/>
    </row>
    <row r="43" spans="2:16" s="6" customFormat="1" ht="15" customHeight="1" x14ac:dyDescent="0.25">
      <c r="C43" s="6" t="s">
        <v>60</v>
      </c>
      <c r="D43" s="119" t="s">
        <v>149</v>
      </c>
      <c r="E43" s="151"/>
      <c r="F43" s="151"/>
      <c r="G43" s="151"/>
      <c r="H43" s="151"/>
      <c r="I43" s="151"/>
      <c r="J43" s="151"/>
      <c r="K43" s="26" t="e">
        <f>AVERAGE(Tableau7[[#This Row],[CA 2016]:[CA 2020]])</f>
        <v>#DIV/0!</v>
      </c>
      <c r="L43" s="170"/>
      <c r="M43" s="176"/>
      <c r="N43" s="176"/>
      <c r="O43" s="176"/>
      <c r="P43" s="175"/>
    </row>
    <row r="44" spans="2:16" s="6" customFormat="1" ht="15" customHeight="1" x14ac:dyDescent="0.25">
      <c r="C44" s="56" t="s">
        <v>61</v>
      </c>
      <c r="D44" s="120" t="s">
        <v>150</v>
      </c>
      <c r="E44" s="154"/>
      <c r="F44" s="154"/>
      <c r="G44" s="154"/>
      <c r="H44" s="154"/>
      <c r="I44" s="154"/>
      <c r="J44" s="154"/>
      <c r="K44" s="58" t="e">
        <f>AVERAGE(Tableau7[[#This Row],[CA 2016]:[CA 2020]])</f>
        <v>#DIV/0!</v>
      </c>
      <c r="L44" s="170"/>
      <c r="M44" s="176"/>
      <c r="N44" s="176"/>
      <c r="O44" s="176"/>
      <c r="P44" s="175"/>
    </row>
    <row r="45" spans="2:16" ht="15.75" x14ac:dyDescent="0.25">
      <c r="C45" s="14" t="s">
        <v>62</v>
      </c>
      <c r="D45" s="121" t="s">
        <v>151</v>
      </c>
      <c r="E45" s="155"/>
      <c r="F45" s="155"/>
      <c r="G45" s="155"/>
      <c r="H45" s="155"/>
      <c r="I45" s="155"/>
      <c r="J45" s="155"/>
      <c r="K45" s="28" t="e">
        <f>AVERAGE(Tableau7[[#This Row],[CA 2016]:[CA 2020]])</f>
        <v>#DIV/0!</v>
      </c>
      <c r="L45" s="177"/>
      <c r="M45" s="178"/>
      <c r="N45" s="178"/>
      <c r="O45" s="178"/>
      <c r="P45" s="179"/>
    </row>
    <row r="46" spans="2:16" x14ac:dyDescent="0.25">
      <c r="E46" s="139"/>
      <c r="F46" s="139"/>
      <c r="G46" s="139"/>
      <c r="H46" s="156"/>
      <c r="J46" s="137"/>
      <c r="K46" s="135"/>
      <c r="L46" s="135"/>
      <c r="M46" s="135"/>
      <c r="N46" s="139"/>
      <c r="P46" s="168"/>
    </row>
    <row r="47" spans="2:16" ht="15.6" customHeight="1" x14ac:dyDescent="0.3">
      <c r="C47" s="7" t="s">
        <v>13</v>
      </c>
      <c r="D47" s="7" t="s">
        <v>25</v>
      </c>
      <c r="E47" s="147" t="s">
        <v>22</v>
      </c>
      <c r="F47" s="147" t="s">
        <v>23</v>
      </c>
      <c r="G47" s="147" t="s">
        <v>67</v>
      </c>
      <c r="H47" s="147" t="s">
        <v>157</v>
      </c>
      <c r="I47" s="147" t="s">
        <v>167</v>
      </c>
      <c r="J47" s="147" t="s">
        <v>168</v>
      </c>
      <c r="K47" s="7" t="s">
        <v>20</v>
      </c>
      <c r="L47" s="134"/>
      <c r="M47" s="135"/>
      <c r="N47" s="132"/>
      <c r="O47" s="132"/>
      <c r="P47" s="136"/>
    </row>
    <row r="48" spans="2:16" ht="15.6" customHeight="1" x14ac:dyDescent="0.25">
      <c r="C48" s="8" t="s">
        <v>14</v>
      </c>
      <c r="D48" s="20" t="s">
        <v>37</v>
      </c>
      <c r="E48" s="157"/>
      <c r="F48" s="157"/>
      <c r="G48" s="157"/>
      <c r="H48" s="157"/>
      <c r="I48" s="157"/>
      <c r="J48" s="157"/>
      <c r="K48" s="24" t="e">
        <f>AVERAGE(Tableau9[[#This Row],[CA 2016]:[CA 2020]])</f>
        <v>#DIV/0!</v>
      </c>
      <c r="L48" s="177"/>
      <c r="M48" s="178"/>
      <c r="N48" s="178"/>
      <c r="O48" s="178"/>
      <c r="P48" s="179"/>
    </row>
    <row r="49" spans="2:34" ht="15.6" customHeight="1" x14ac:dyDescent="0.25">
      <c r="C49" s="8" t="s">
        <v>51</v>
      </c>
      <c r="D49" s="20" t="s">
        <v>69</v>
      </c>
      <c r="E49" s="157"/>
      <c r="F49" s="157"/>
      <c r="G49" s="157"/>
      <c r="H49" s="157"/>
      <c r="I49" s="157"/>
      <c r="J49" s="157"/>
      <c r="K49" s="25" t="e">
        <f>AVERAGE(Tableau9[[#This Row],[CA 2016]:[CA 2020]])</f>
        <v>#DIV/0!</v>
      </c>
      <c r="L49" s="177"/>
      <c r="M49" s="178"/>
      <c r="N49" s="178"/>
      <c r="O49" s="178"/>
      <c r="P49" s="179"/>
    </row>
    <row r="50" spans="2:34" ht="15.6" customHeight="1" x14ac:dyDescent="0.25">
      <c r="C50" s="8" t="s">
        <v>52</v>
      </c>
      <c r="D50" s="120" t="s">
        <v>153</v>
      </c>
      <c r="E50" s="158"/>
      <c r="F50" s="158"/>
      <c r="G50" s="158"/>
      <c r="H50" s="158"/>
      <c r="I50" s="158"/>
      <c r="J50" s="158"/>
      <c r="K50" s="30" t="e">
        <f>AVERAGE(Tableau9[[#This Row],[CA 2016]:[CA 2020]])</f>
        <v>#DIV/0!</v>
      </c>
      <c r="L50" s="177"/>
      <c r="M50" s="178"/>
      <c r="N50" s="178"/>
      <c r="O50" s="178"/>
      <c r="P50" s="179"/>
    </row>
    <row r="51" spans="2:34" ht="15.6" customHeight="1" x14ac:dyDescent="0.25">
      <c r="C51" s="8" t="s">
        <v>53</v>
      </c>
      <c r="D51" s="120" t="s">
        <v>154</v>
      </c>
      <c r="E51" s="158"/>
      <c r="F51" s="158"/>
      <c r="G51" s="158"/>
      <c r="H51" s="158"/>
      <c r="I51" s="158"/>
      <c r="J51" s="158"/>
      <c r="K51" s="23" t="e">
        <f>AVERAGE(Tableau9[[#This Row],[CA 2016]:[CA 2020]])</f>
        <v>#DIV/0!</v>
      </c>
      <c r="L51" s="177"/>
      <c r="M51" s="180"/>
      <c r="N51" s="180"/>
      <c r="O51" s="180"/>
      <c r="P51" s="181"/>
    </row>
    <row r="52" spans="2:34" ht="15.6" customHeight="1" x14ac:dyDescent="0.25">
      <c r="C52" s="8" t="s">
        <v>54</v>
      </c>
      <c r="D52" s="20" t="s">
        <v>64</v>
      </c>
      <c r="E52" s="157"/>
      <c r="F52" s="157"/>
      <c r="G52" s="157"/>
      <c r="H52" s="157"/>
      <c r="I52" s="157"/>
      <c r="J52" s="157"/>
      <c r="K52" s="30" t="e">
        <f>AVERAGE(Tableau9[[#This Row],[CA 2016]:[CA 2020]])</f>
        <v>#DIV/0!</v>
      </c>
      <c r="L52" s="177"/>
      <c r="M52" s="180"/>
      <c r="N52" s="180"/>
      <c r="O52" s="180"/>
      <c r="P52" s="181"/>
    </row>
    <row r="53" spans="2:34" ht="15.75" x14ac:dyDescent="0.25">
      <c r="B53" s="36"/>
      <c r="C53" s="33" t="s">
        <v>55</v>
      </c>
      <c r="D53" s="34" t="s">
        <v>28</v>
      </c>
      <c r="E53" s="159">
        <f>E49-E50-E51-E52</f>
        <v>0</v>
      </c>
      <c r="F53" s="159">
        <f t="shared" ref="F53:I53" si="4">F49-F50-F51-F52</f>
        <v>0</v>
      </c>
      <c r="G53" s="159">
        <f t="shared" si="4"/>
        <v>0</v>
      </c>
      <c r="H53" s="159">
        <f t="shared" si="4"/>
        <v>0</v>
      </c>
      <c r="I53" s="159">
        <f t="shared" si="4"/>
        <v>0</v>
      </c>
      <c r="J53" s="159"/>
      <c r="K53" s="29">
        <f>AVERAGE(Tableau9[[#This Row],[CA 2016]:[CA 2020]])</f>
        <v>0</v>
      </c>
      <c r="L53" s="177" t="s">
        <v>163</v>
      </c>
      <c r="M53" s="180"/>
      <c r="N53" s="180"/>
      <c r="O53" s="180"/>
      <c r="P53" s="181"/>
    </row>
    <row r="54" spans="2:34" s="9" customFormat="1" ht="15.75" x14ac:dyDescent="0.25">
      <c r="B54" s="21"/>
      <c r="C54" s="8"/>
      <c r="D54" s="8"/>
      <c r="E54" s="160"/>
      <c r="F54" s="160"/>
      <c r="G54" s="160"/>
      <c r="H54" s="161"/>
      <c r="J54" s="140"/>
      <c r="K54" s="141"/>
      <c r="L54" s="141"/>
      <c r="M54" s="141"/>
      <c r="N54" s="141"/>
      <c r="P54" s="169"/>
    </row>
    <row r="55" spans="2:34" ht="18.75" x14ac:dyDescent="0.3">
      <c r="C55" s="11" t="s">
        <v>15</v>
      </c>
      <c r="D55" s="7" t="s">
        <v>29</v>
      </c>
      <c r="E55" s="162" t="s">
        <v>22</v>
      </c>
      <c r="F55" s="162" t="s">
        <v>23</v>
      </c>
      <c r="G55" s="162" t="s">
        <v>67</v>
      </c>
      <c r="H55" s="162" t="s">
        <v>157</v>
      </c>
      <c r="I55" s="162" t="s">
        <v>167</v>
      </c>
      <c r="J55" s="162" t="s">
        <v>168</v>
      </c>
      <c r="K55" s="12" t="s">
        <v>20</v>
      </c>
      <c r="L55" s="134"/>
      <c r="M55" s="139"/>
      <c r="N55" s="139"/>
      <c r="O55" s="139"/>
      <c r="P55" s="138"/>
    </row>
    <row r="56" spans="2:34" ht="15.75" x14ac:dyDescent="0.25">
      <c r="C56" s="8" t="s">
        <v>16</v>
      </c>
      <c r="D56" s="8" t="s">
        <v>30</v>
      </c>
      <c r="E56" s="157"/>
      <c r="F56" s="157"/>
      <c r="G56" s="157"/>
      <c r="H56" s="157"/>
      <c r="I56" s="157"/>
      <c r="J56" s="157"/>
      <c r="K56" s="22" t="e">
        <f>AVERAGE(Tableau10[[#This Row],[CA 2016]:[CA 2020]])</f>
        <v>#DIV/0!</v>
      </c>
      <c r="L56" s="177"/>
      <c r="M56" s="180"/>
      <c r="N56" s="180"/>
      <c r="O56" s="180"/>
      <c r="P56" s="181"/>
    </row>
    <row r="57" spans="2:34" ht="15.75" x14ac:dyDescent="0.25">
      <c r="C57" s="8" t="s">
        <v>50</v>
      </c>
      <c r="D57" s="8" t="s">
        <v>31</v>
      </c>
      <c r="E57" s="158"/>
      <c r="F57" s="158"/>
      <c r="G57" s="158"/>
      <c r="H57" s="158"/>
      <c r="I57" s="158"/>
      <c r="J57" s="158"/>
      <c r="K57" s="23" t="e">
        <f>AVERAGE(Tableau10[[#This Row],[CA 2016]:[CA 2020]])</f>
        <v>#DIV/0!</v>
      </c>
      <c r="L57" s="177"/>
      <c r="M57" s="180"/>
      <c r="N57" s="180"/>
      <c r="O57" s="180"/>
      <c r="P57" s="181"/>
    </row>
    <row r="58" spans="2:34" ht="15.75" x14ac:dyDescent="0.25">
      <c r="B58" s="36"/>
      <c r="C58" s="35" t="s">
        <v>17</v>
      </c>
      <c r="D58" s="35" t="s">
        <v>32</v>
      </c>
      <c r="E58" s="163">
        <f t="shared" ref="E58" si="5">E56+E57</f>
        <v>0</v>
      </c>
      <c r="F58" s="163">
        <f t="shared" ref="F58" si="6">F56+F57</f>
        <v>0</v>
      </c>
      <c r="G58" s="163">
        <f t="shared" ref="G58:I58" si="7">G56+G57</f>
        <v>0</v>
      </c>
      <c r="H58" s="163">
        <f t="shared" si="7"/>
        <v>0</v>
      </c>
      <c r="I58" s="163">
        <f t="shared" si="7"/>
        <v>0</v>
      </c>
      <c r="J58" s="159"/>
      <c r="K58" s="29">
        <f>AVERAGE(Tableau10[[#This Row],[CA 2016]:[CA 2020]])</f>
        <v>0</v>
      </c>
      <c r="L58" s="142" t="s">
        <v>163</v>
      </c>
      <c r="M58" s="143"/>
      <c r="N58" s="143"/>
      <c r="O58" s="143"/>
      <c r="P58" s="144"/>
    </row>
    <row r="59" spans="2:34" ht="15.75" x14ac:dyDescent="0.25">
      <c r="B59" s="15"/>
      <c r="C59" s="8"/>
      <c r="D59" s="8"/>
      <c r="E59" s="8"/>
      <c r="F59" s="8"/>
      <c r="G59" s="8"/>
      <c r="H59" s="10"/>
      <c r="J59" s="139"/>
      <c r="K59" s="139"/>
      <c r="L59" s="139"/>
      <c r="M59" s="139"/>
      <c r="N59" s="139"/>
    </row>
    <row r="60" spans="2:34" ht="18.75" x14ac:dyDescent="0.3">
      <c r="C60" s="60" t="s">
        <v>70</v>
      </c>
      <c r="D60" s="60" t="s">
        <v>71</v>
      </c>
      <c r="E60" s="61" t="s">
        <v>22</v>
      </c>
      <c r="F60" s="61" t="s">
        <v>23</v>
      </c>
      <c r="G60" s="61" t="s">
        <v>67</v>
      </c>
      <c r="H60" s="61" t="s">
        <v>157</v>
      </c>
      <c r="I60" s="61" t="s">
        <v>167</v>
      </c>
      <c r="J60" s="61" t="s">
        <v>168</v>
      </c>
      <c r="K60" s="62" t="s">
        <v>20</v>
      </c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</row>
    <row r="61" spans="2:34" ht="15.75" x14ac:dyDescent="0.25">
      <c r="C61" s="63" t="s">
        <v>72</v>
      </c>
      <c r="D61" s="64" t="s">
        <v>73</v>
      </c>
      <c r="E61" s="65"/>
      <c r="F61" s="65"/>
      <c r="G61" s="65"/>
      <c r="H61" s="65"/>
      <c r="I61" s="65"/>
      <c r="J61" s="65"/>
      <c r="K61" s="6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</row>
    <row r="62" spans="2:34" ht="15.75" x14ac:dyDescent="0.25">
      <c r="C62" s="66" t="s">
        <v>74</v>
      </c>
      <c r="D62" s="66" t="s">
        <v>75</v>
      </c>
      <c r="E62" s="67">
        <f>E48-E49</f>
        <v>0</v>
      </c>
      <c r="F62" s="67">
        <f t="shared" ref="F62:J62" si="8">F48-F49</f>
        <v>0</v>
      </c>
      <c r="G62" s="67">
        <f t="shared" si="8"/>
        <v>0</v>
      </c>
      <c r="H62" s="67">
        <f t="shared" si="8"/>
        <v>0</v>
      </c>
      <c r="I62" s="67">
        <f t="shared" si="8"/>
        <v>0</v>
      </c>
      <c r="J62" s="67">
        <f t="shared" si="8"/>
        <v>0</v>
      </c>
      <c r="K62" s="67">
        <f>AVERAGE(Tableau1[[#This Row],[CA 2016]:[CA 2020]])</f>
        <v>0</v>
      </c>
    </row>
    <row r="63" spans="2:34" ht="16.5" thickBot="1" x14ac:dyDescent="0.3">
      <c r="C63" s="68" t="s">
        <v>76</v>
      </c>
      <c r="D63" s="69" t="s">
        <v>77</v>
      </c>
      <c r="E63" s="70">
        <f>E49</f>
        <v>0</v>
      </c>
      <c r="F63" s="70">
        <f t="shared" ref="F63:J63" si="9">F49</f>
        <v>0</v>
      </c>
      <c r="G63" s="70">
        <f t="shared" si="9"/>
        <v>0</v>
      </c>
      <c r="H63" s="70">
        <f t="shared" si="9"/>
        <v>0</v>
      </c>
      <c r="I63" s="70">
        <f t="shared" si="9"/>
        <v>0</v>
      </c>
      <c r="J63" s="70">
        <f t="shared" si="9"/>
        <v>0</v>
      </c>
      <c r="K63" s="70">
        <f>AVERAGE(Tableau1[[#This Row],[CA 2016]:[CA 2020]])</f>
        <v>0</v>
      </c>
    </row>
    <row r="64" spans="2:34" ht="16.5" thickTop="1" x14ac:dyDescent="0.25">
      <c r="B64" s="15"/>
      <c r="C64" s="71" t="s">
        <v>78</v>
      </c>
      <c r="D64" s="72" t="s">
        <v>79</v>
      </c>
      <c r="E64" s="73"/>
      <c r="F64" s="73"/>
      <c r="G64" s="73"/>
      <c r="H64" s="73"/>
      <c r="I64" s="73"/>
      <c r="J64" s="73"/>
      <c r="K64" s="73"/>
    </row>
    <row r="65" spans="3:11" ht="15.75" x14ac:dyDescent="0.25">
      <c r="C65" s="74" t="s">
        <v>80</v>
      </c>
      <c r="D65" s="74" t="s">
        <v>81</v>
      </c>
      <c r="E65" s="75">
        <f>E41-E42</f>
        <v>0</v>
      </c>
      <c r="F65" s="75">
        <f t="shared" ref="F65:G65" si="10">F41-F42</f>
        <v>0</v>
      </c>
      <c r="G65" s="75">
        <f t="shared" si="10"/>
        <v>0</v>
      </c>
      <c r="H65" s="75">
        <f>H41-H42</f>
        <v>0</v>
      </c>
      <c r="I65" s="75">
        <f>I41-I42</f>
        <v>0</v>
      </c>
      <c r="J65" s="75">
        <f>J41-J42</f>
        <v>0</v>
      </c>
      <c r="K65" s="75">
        <f>AVERAGE(Tableau1[[#This Row],[CA 2016]:[CA 2020]])</f>
        <v>0</v>
      </c>
    </row>
    <row r="66" spans="3:11" ht="16.5" thickBot="1" x14ac:dyDescent="0.3">
      <c r="C66" s="76" t="s">
        <v>82</v>
      </c>
      <c r="D66" s="77" t="s">
        <v>158</v>
      </c>
      <c r="E66" s="78">
        <f>E42-E38</f>
        <v>0</v>
      </c>
      <c r="F66" s="78">
        <f t="shared" ref="F66:J66" si="11">F42-F38</f>
        <v>0</v>
      </c>
      <c r="G66" s="78">
        <f t="shared" si="11"/>
        <v>0</v>
      </c>
      <c r="H66" s="78">
        <f t="shared" si="11"/>
        <v>0</v>
      </c>
      <c r="I66" s="78">
        <f t="shared" si="11"/>
        <v>0</v>
      </c>
      <c r="J66" s="78">
        <f t="shared" si="11"/>
        <v>0</v>
      </c>
      <c r="K66" s="78">
        <f>AVERAGE(Tableau1[[#This Row],[CA 2016]:[CA 2020]])</f>
        <v>0</v>
      </c>
    </row>
    <row r="67" spans="3:11" ht="16.5" thickTop="1" x14ac:dyDescent="0.25">
      <c r="C67" s="80" t="s">
        <v>83</v>
      </c>
      <c r="D67" s="81" t="s">
        <v>84</v>
      </c>
      <c r="E67" s="82"/>
      <c r="F67" s="82"/>
      <c r="G67" s="82"/>
      <c r="H67" s="82"/>
      <c r="I67" s="82"/>
      <c r="J67" s="82"/>
      <c r="K67" s="83"/>
    </row>
    <row r="68" spans="3:11" ht="15.75" x14ac:dyDescent="0.25">
      <c r="C68" s="66" t="s">
        <v>85</v>
      </c>
      <c r="D68" s="66" t="s">
        <v>86</v>
      </c>
      <c r="E68" s="67">
        <f>E49</f>
        <v>0</v>
      </c>
      <c r="F68" s="67">
        <f t="shared" ref="F68:J68" si="12">F49</f>
        <v>0</v>
      </c>
      <c r="G68" s="67">
        <f t="shared" si="12"/>
        <v>0</v>
      </c>
      <c r="H68" s="67">
        <f t="shared" si="12"/>
        <v>0</v>
      </c>
      <c r="I68" s="67">
        <f t="shared" si="12"/>
        <v>0</v>
      </c>
      <c r="J68" s="67">
        <f t="shared" si="12"/>
        <v>0</v>
      </c>
      <c r="K68" s="67">
        <f>AVERAGE(Tableau1[[#This Row],[CA 2016]:[CA 2020]])</f>
        <v>0</v>
      </c>
    </row>
    <row r="69" spans="3:11" ht="16.5" thickBot="1" x14ac:dyDescent="0.3">
      <c r="C69" s="69" t="s">
        <v>87</v>
      </c>
      <c r="D69" s="68" t="s">
        <v>159</v>
      </c>
      <c r="E69" s="84">
        <f>E42-E38</f>
        <v>0</v>
      </c>
      <c r="F69" s="84">
        <f t="shared" ref="F69:J69" si="13">F42-F38</f>
        <v>0</v>
      </c>
      <c r="G69" s="84">
        <f t="shared" si="13"/>
        <v>0</v>
      </c>
      <c r="H69" s="84">
        <f t="shared" si="13"/>
        <v>0</v>
      </c>
      <c r="I69" s="84">
        <f t="shared" si="13"/>
        <v>0</v>
      </c>
      <c r="J69" s="84">
        <f t="shared" si="13"/>
        <v>0</v>
      </c>
      <c r="K69" s="70">
        <f>AVERAGE(Tableau1[[#This Row],[CA 2016]:[CA 2020]])</f>
        <v>0</v>
      </c>
    </row>
    <row r="70" spans="3:11" ht="16.5" thickTop="1" x14ac:dyDescent="0.25">
      <c r="C70" s="72" t="s">
        <v>88</v>
      </c>
      <c r="D70" s="71" t="s">
        <v>89</v>
      </c>
      <c r="E70" s="85"/>
      <c r="F70" s="86"/>
      <c r="G70" s="86"/>
      <c r="H70" s="85"/>
      <c r="I70" s="86"/>
      <c r="J70" s="86"/>
      <c r="K70" s="73"/>
    </row>
    <row r="71" spans="3:11" ht="15.75" x14ac:dyDescent="0.25">
      <c r="C71" s="74" t="s">
        <v>90</v>
      </c>
      <c r="D71" s="74" t="s">
        <v>91</v>
      </c>
      <c r="E71" s="75">
        <f>E38</f>
        <v>0</v>
      </c>
      <c r="F71" s="75">
        <f t="shared" ref="F71:J71" si="14">F38</f>
        <v>0</v>
      </c>
      <c r="G71" s="75">
        <f t="shared" si="14"/>
        <v>0</v>
      </c>
      <c r="H71" s="75">
        <f t="shared" si="14"/>
        <v>0</v>
      </c>
      <c r="I71" s="75">
        <f t="shared" si="14"/>
        <v>0</v>
      </c>
      <c r="J71" s="75">
        <f t="shared" si="14"/>
        <v>0</v>
      </c>
      <c r="K71" s="75">
        <f>AVERAGE(Tableau1[[#This Row],[CA 2016]:[CA 2020]])</f>
        <v>0</v>
      </c>
    </row>
    <row r="72" spans="3:11" ht="15.75" x14ac:dyDescent="0.25">
      <c r="C72" s="74" t="s">
        <v>92</v>
      </c>
      <c r="D72" s="74" t="s">
        <v>145</v>
      </c>
      <c r="E72" s="75">
        <f>E44</f>
        <v>0</v>
      </c>
      <c r="F72" s="75">
        <f t="shared" ref="F72:J72" si="15">F44</f>
        <v>0</v>
      </c>
      <c r="G72" s="75">
        <f t="shared" si="15"/>
        <v>0</v>
      </c>
      <c r="H72" s="75">
        <f t="shared" si="15"/>
        <v>0</v>
      </c>
      <c r="I72" s="75">
        <f t="shared" si="15"/>
        <v>0</v>
      </c>
      <c r="J72" s="75">
        <f t="shared" si="15"/>
        <v>0</v>
      </c>
      <c r="K72" s="75">
        <f>AVERAGE(Tableau1[[#This Row],[CA 2016]:[CA 2020]])</f>
        <v>0</v>
      </c>
    </row>
    <row r="73" spans="3:11" ht="15.75" x14ac:dyDescent="0.25">
      <c r="C73" s="77" t="s">
        <v>93</v>
      </c>
      <c r="D73" s="77" t="s">
        <v>147</v>
      </c>
      <c r="E73" s="78">
        <f>E45</f>
        <v>0</v>
      </c>
      <c r="F73" s="78">
        <f t="shared" ref="F73:J73" si="16">F45</f>
        <v>0</v>
      </c>
      <c r="G73" s="78">
        <f t="shared" si="16"/>
        <v>0</v>
      </c>
      <c r="H73" s="78">
        <f t="shared" si="16"/>
        <v>0</v>
      </c>
      <c r="I73" s="78">
        <f t="shared" si="16"/>
        <v>0</v>
      </c>
      <c r="J73" s="78">
        <f t="shared" si="16"/>
        <v>0</v>
      </c>
      <c r="K73" s="75">
        <f>AVERAGE(Tableau1[[#This Row],[CA 2016]:[CA 2020]])</f>
        <v>0</v>
      </c>
    </row>
    <row r="74" spans="3:11" ht="16.5" thickBot="1" x14ac:dyDescent="0.3">
      <c r="C74" s="77" t="s">
        <v>146</v>
      </c>
      <c r="D74" s="76" t="s">
        <v>94</v>
      </c>
      <c r="E74" s="79">
        <f>E43</f>
        <v>0</v>
      </c>
      <c r="F74" s="79">
        <f t="shared" ref="F74:J74" si="17">F43</f>
        <v>0</v>
      </c>
      <c r="G74" s="79">
        <f t="shared" si="17"/>
        <v>0</v>
      </c>
      <c r="H74" s="79">
        <f t="shared" si="17"/>
        <v>0</v>
      </c>
      <c r="I74" s="79">
        <f t="shared" si="17"/>
        <v>0</v>
      </c>
      <c r="J74" s="79">
        <f t="shared" si="17"/>
        <v>0</v>
      </c>
      <c r="K74" s="78">
        <f>AVERAGE(Tableau1[[#This Row],[CA 2016]:[CA 2020]])</f>
        <v>0</v>
      </c>
    </row>
    <row r="75" spans="3:11" ht="16.5" thickTop="1" x14ac:dyDescent="0.25">
      <c r="C75" s="81" t="s">
        <v>95</v>
      </c>
      <c r="D75" s="80" t="s">
        <v>96</v>
      </c>
      <c r="E75" s="87"/>
      <c r="F75" s="87"/>
      <c r="G75" s="88"/>
      <c r="H75" s="87"/>
      <c r="I75" s="87"/>
      <c r="J75" s="87"/>
      <c r="K75" s="83"/>
    </row>
    <row r="76" spans="3:11" ht="15.75" x14ac:dyDescent="0.25">
      <c r="C76" s="66" t="s">
        <v>97</v>
      </c>
      <c r="D76" s="66" t="s">
        <v>98</v>
      </c>
      <c r="E76" s="67">
        <f>E50</f>
        <v>0</v>
      </c>
      <c r="F76" s="67">
        <f t="shared" ref="F76:J76" si="18">F50</f>
        <v>0</v>
      </c>
      <c r="G76" s="67">
        <f t="shared" si="18"/>
        <v>0</v>
      </c>
      <c r="H76" s="67">
        <f t="shared" si="18"/>
        <v>0</v>
      </c>
      <c r="I76" s="67">
        <f t="shared" si="18"/>
        <v>0</v>
      </c>
      <c r="J76" s="67">
        <f t="shared" si="18"/>
        <v>0</v>
      </c>
      <c r="K76" s="67">
        <f>AVERAGE(Tableau1[[#This Row],[CA 2016]:[CA 2020]])</f>
        <v>0</v>
      </c>
    </row>
    <row r="77" spans="3:11" ht="15.75" x14ac:dyDescent="0.25">
      <c r="C77" s="90" t="s">
        <v>99</v>
      </c>
      <c r="D77" s="90" t="s">
        <v>100</v>
      </c>
      <c r="E77" s="89">
        <f>E51</f>
        <v>0</v>
      </c>
      <c r="F77" s="89">
        <f t="shared" ref="F77:J77" si="19">F51</f>
        <v>0</v>
      </c>
      <c r="G77" s="89">
        <f t="shared" si="19"/>
        <v>0</v>
      </c>
      <c r="H77" s="89">
        <f t="shared" si="19"/>
        <v>0</v>
      </c>
      <c r="I77" s="89">
        <f t="shared" si="19"/>
        <v>0</v>
      </c>
      <c r="J77" s="89">
        <f t="shared" si="19"/>
        <v>0</v>
      </c>
      <c r="K77" s="67">
        <f>AVERAGE(Tableau1[[#This Row],[CA 2016]:[CA 2020]])</f>
        <v>0</v>
      </c>
    </row>
    <row r="78" spans="3:11" ht="15.75" x14ac:dyDescent="0.25">
      <c r="C78" s="66" t="s">
        <v>101</v>
      </c>
      <c r="D78" s="66" t="s">
        <v>103</v>
      </c>
      <c r="E78" s="67">
        <f>E52</f>
        <v>0</v>
      </c>
      <c r="F78" s="67">
        <f t="shared" ref="F78:J78" si="20">F52</f>
        <v>0</v>
      </c>
      <c r="G78" s="67">
        <f t="shared" si="20"/>
        <v>0</v>
      </c>
      <c r="H78" s="67">
        <f t="shared" si="20"/>
        <v>0</v>
      </c>
      <c r="I78" s="67">
        <f t="shared" si="20"/>
        <v>0</v>
      </c>
      <c r="J78" s="67">
        <f t="shared" si="20"/>
        <v>0</v>
      </c>
      <c r="K78" s="67">
        <f>AVERAGE(Tableau1[[#This Row],[CA 2016]:[CA 2020]])</f>
        <v>0</v>
      </c>
    </row>
    <row r="79" spans="3:11" ht="16.5" thickBot="1" x14ac:dyDescent="0.3">
      <c r="C79" s="66" t="s">
        <v>102</v>
      </c>
      <c r="D79" s="66" t="s">
        <v>28</v>
      </c>
      <c r="E79" s="67">
        <f>E53</f>
        <v>0</v>
      </c>
      <c r="F79" s="67">
        <f t="shared" ref="F79:J79" si="21">F53</f>
        <v>0</v>
      </c>
      <c r="G79" s="67">
        <f t="shared" si="21"/>
        <v>0</v>
      </c>
      <c r="H79" s="67">
        <f t="shared" si="21"/>
        <v>0</v>
      </c>
      <c r="I79" s="67">
        <f t="shared" si="21"/>
        <v>0</v>
      </c>
      <c r="J79" s="67">
        <f t="shared" si="21"/>
        <v>0</v>
      </c>
      <c r="K79" s="67">
        <f>AVERAGE(Tableau1[[#This Row],[CA 2016]:[CA 2020]])</f>
        <v>0</v>
      </c>
    </row>
    <row r="80" spans="3:11" ht="16.5" thickTop="1" x14ac:dyDescent="0.25">
      <c r="C80" s="71" t="s">
        <v>104</v>
      </c>
      <c r="D80" s="71" t="s">
        <v>105</v>
      </c>
      <c r="E80" s="86"/>
      <c r="F80" s="86"/>
      <c r="G80" s="86"/>
      <c r="H80" s="86"/>
      <c r="I80" s="86"/>
      <c r="J80" s="86"/>
      <c r="K80" s="73"/>
    </row>
    <row r="81" spans="3:18" ht="15.75" x14ac:dyDescent="0.25">
      <c r="C81" s="74" t="s">
        <v>106</v>
      </c>
      <c r="D81" s="74" t="s">
        <v>107</v>
      </c>
      <c r="E81" s="115" t="e">
        <f>E49/E27</f>
        <v>#DIV/0!</v>
      </c>
      <c r="F81" s="115" t="e">
        <f t="shared" ref="F81:G81" si="22">F49/F27</f>
        <v>#DIV/0!</v>
      </c>
      <c r="G81" s="115" t="e">
        <f t="shared" si="22"/>
        <v>#DIV/0!</v>
      </c>
      <c r="H81" s="115" t="e">
        <f>H49/I27</f>
        <v>#DIV/0!</v>
      </c>
      <c r="I81" s="115" t="e">
        <f>I49/K27</f>
        <v>#DIV/0!</v>
      </c>
      <c r="J81" s="115" t="e">
        <f>J49/L27</f>
        <v>#DIV/0!</v>
      </c>
      <c r="K81" s="75" t="e">
        <f>AVERAGE(Tableau1[[#This Row],[CA 2016]:[CA 2020]])</f>
        <v>#DIV/0!</v>
      </c>
    </row>
    <row r="82" spans="3:18" ht="16.5" thickBot="1" x14ac:dyDescent="0.3">
      <c r="C82" s="77" t="s">
        <v>108</v>
      </c>
      <c r="D82" s="77" t="s">
        <v>160</v>
      </c>
      <c r="E82" s="116" t="e">
        <f>(E42-E38)/E27</f>
        <v>#DIV/0!</v>
      </c>
      <c r="F82" s="116" t="e">
        <f t="shared" ref="F82:J82" si="23">(F42-F38)/F27</f>
        <v>#DIV/0!</v>
      </c>
      <c r="G82" s="116" t="e">
        <f t="shared" si="23"/>
        <v>#DIV/0!</v>
      </c>
      <c r="H82" s="116" t="e">
        <f t="shared" si="23"/>
        <v>#DIV/0!</v>
      </c>
      <c r="I82" s="165" t="e">
        <f t="shared" si="23"/>
        <v>#DIV/0!</v>
      </c>
      <c r="J82" s="165" t="e">
        <f t="shared" si="23"/>
        <v>#DIV/0!</v>
      </c>
      <c r="K82" s="78" t="e">
        <f>AVERAGE(Tableau1[[#This Row],[CA 2016]:[CA 2020]])</f>
        <v>#DIV/0!</v>
      </c>
    </row>
    <row r="83" spans="3:18" ht="16.5" thickTop="1" x14ac:dyDescent="0.25">
      <c r="C83" s="81" t="s">
        <v>109</v>
      </c>
      <c r="D83" s="81" t="s">
        <v>110</v>
      </c>
      <c r="E83" s="83"/>
      <c r="F83" s="83"/>
      <c r="G83" s="83"/>
      <c r="H83" s="83"/>
      <c r="I83" s="114"/>
      <c r="J83" s="114"/>
      <c r="K83" s="182"/>
      <c r="L83" s="168"/>
    </row>
    <row r="84" spans="3:18" ht="15.75" x14ac:dyDescent="0.25">
      <c r="C84" s="66" t="s">
        <v>111</v>
      </c>
      <c r="D84" s="66" t="s">
        <v>112</v>
      </c>
      <c r="E84" s="117" t="e">
        <f>E50/E27</f>
        <v>#DIV/0!</v>
      </c>
      <c r="F84" s="117" t="e">
        <f t="shared" ref="F84:G84" si="24">F50/F27</f>
        <v>#DIV/0!</v>
      </c>
      <c r="G84" s="117" t="e">
        <f t="shared" si="24"/>
        <v>#DIV/0!</v>
      </c>
      <c r="H84" s="117" t="e">
        <f>H50/I27</f>
        <v>#DIV/0!</v>
      </c>
      <c r="I84" s="117" t="e">
        <f>I50/K27</f>
        <v>#DIV/0!</v>
      </c>
      <c r="J84" s="117" t="e">
        <f>J50/L27</f>
        <v>#DIV/0!</v>
      </c>
      <c r="K84" s="67" t="e">
        <f>AVERAGE(Tableau1[[#This Row],[CA 2016]:[CA 2020]])</f>
        <v>#DIV/0!</v>
      </c>
    </row>
    <row r="85" spans="3:18" ht="16.5" thickBot="1" x14ac:dyDescent="0.3">
      <c r="C85" s="68" t="s">
        <v>113</v>
      </c>
      <c r="D85" s="68" t="s">
        <v>114</v>
      </c>
      <c r="E85" s="118" t="e">
        <f>E51/E27</f>
        <v>#DIV/0!</v>
      </c>
      <c r="F85" s="118" t="e">
        <f t="shared" ref="F85:G85" si="25">F51/F27</f>
        <v>#DIV/0!</v>
      </c>
      <c r="G85" s="118" t="e">
        <f t="shared" si="25"/>
        <v>#DIV/0!</v>
      </c>
      <c r="H85" s="118" t="e">
        <f>H51/I27</f>
        <v>#DIV/0!</v>
      </c>
      <c r="I85" s="118" t="e">
        <f>I51/K27</f>
        <v>#DIV/0!</v>
      </c>
      <c r="J85" s="118" t="e">
        <f>J51/L27</f>
        <v>#DIV/0!</v>
      </c>
      <c r="K85" s="70" t="e">
        <f>AVERAGE(Tableau1[[#This Row],[CA 2016]:[CA 2020]])</f>
        <v>#DIV/0!</v>
      </c>
    </row>
    <row r="86" spans="3:18" ht="16.5" thickTop="1" x14ac:dyDescent="0.25">
      <c r="C86" s="71" t="s">
        <v>115</v>
      </c>
      <c r="D86" s="71" t="s">
        <v>116</v>
      </c>
      <c r="E86" s="86"/>
      <c r="F86" s="86"/>
      <c r="G86" s="86"/>
      <c r="H86" s="86"/>
      <c r="I86" s="86"/>
      <c r="J86" s="86"/>
      <c r="K86" s="73"/>
    </row>
    <row r="87" spans="3:18" ht="15.75" x14ac:dyDescent="0.25">
      <c r="C87" s="74" t="s">
        <v>117</v>
      </c>
      <c r="D87" s="74" t="s">
        <v>118</v>
      </c>
      <c r="E87" s="91">
        <f>E32</f>
        <v>0</v>
      </c>
      <c r="F87" s="91">
        <f t="shared" ref="F87:J87" si="26">F32</f>
        <v>0</v>
      </c>
      <c r="G87" s="91">
        <f t="shared" si="26"/>
        <v>0</v>
      </c>
      <c r="H87" s="91">
        <f t="shared" si="26"/>
        <v>0</v>
      </c>
      <c r="I87" s="91">
        <f t="shared" si="26"/>
        <v>0</v>
      </c>
      <c r="J87" s="91">
        <f t="shared" si="26"/>
        <v>0</v>
      </c>
      <c r="K87" s="75">
        <f>AVERAGE(Tableau1[[#This Row],[CA 2016]:[CA 2020]])</f>
        <v>0</v>
      </c>
    </row>
    <row r="88" spans="3:18" ht="15.75" x14ac:dyDescent="0.25">
      <c r="C88" s="74" t="s">
        <v>119</v>
      </c>
      <c r="D88" s="74" t="s">
        <v>120</v>
      </c>
      <c r="E88" s="91">
        <f>E87-E89</f>
        <v>0</v>
      </c>
      <c r="F88" s="91">
        <f t="shared" ref="F88:J88" si="27">F87-F89</f>
        <v>0</v>
      </c>
      <c r="G88" s="91">
        <f t="shared" si="27"/>
        <v>0</v>
      </c>
      <c r="H88" s="91">
        <f t="shared" si="27"/>
        <v>0</v>
      </c>
      <c r="I88" s="91">
        <f t="shared" si="27"/>
        <v>0</v>
      </c>
      <c r="J88" s="91">
        <f t="shared" si="27"/>
        <v>0</v>
      </c>
      <c r="K88" s="75">
        <f>AVERAGE(Tableau1[[#This Row],[CA 2016]:[CA 2020]])</f>
        <v>0</v>
      </c>
    </row>
    <row r="89" spans="3:18" ht="16.5" thickBot="1" x14ac:dyDescent="0.3">
      <c r="C89" s="77" t="s">
        <v>121</v>
      </c>
      <c r="D89" s="76" t="s">
        <v>122</v>
      </c>
      <c r="E89" s="92">
        <f>E33</f>
        <v>0</v>
      </c>
      <c r="F89" s="92">
        <f t="shared" ref="F89:J89" si="28">F33</f>
        <v>0</v>
      </c>
      <c r="G89" s="92">
        <f t="shared" si="28"/>
        <v>0</v>
      </c>
      <c r="H89" s="92">
        <f t="shared" si="28"/>
        <v>0</v>
      </c>
      <c r="I89" s="166">
        <f t="shared" si="28"/>
        <v>0</v>
      </c>
      <c r="J89" s="166">
        <f t="shared" si="28"/>
        <v>0</v>
      </c>
      <c r="K89" s="79">
        <f>AVERAGE(Tableau1[[#This Row],[CA 2016]:[CA 2020]])</f>
        <v>0</v>
      </c>
      <c r="R89" s="3" t="s">
        <v>169</v>
      </c>
    </row>
    <row r="90" spans="3:18" ht="16.5" thickTop="1" x14ac:dyDescent="0.25">
      <c r="C90" s="81" t="s">
        <v>123</v>
      </c>
      <c r="D90" s="80" t="s">
        <v>124</v>
      </c>
      <c r="E90" s="93"/>
      <c r="F90" s="93"/>
      <c r="G90" s="93"/>
      <c r="H90" s="93"/>
      <c r="I90" s="164"/>
      <c r="J90" s="164"/>
      <c r="K90" s="89"/>
    </row>
    <row r="91" spans="3:18" ht="15.75" x14ac:dyDescent="0.25">
      <c r="C91" s="94" t="s">
        <v>125</v>
      </c>
      <c r="D91" s="95" t="s">
        <v>127</v>
      </c>
      <c r="E91" s="96">
        <f>E34</f>
        <v>0</v>
      </c>
      <c r="F91" s="96">
        <f t="shared" ref="F91:J91" si="29">F34</f>
        <v>0</v>
      </c>
      <c r="G91" s="96">
        <f t="shared" si="29"/>
        <v>0</v>
      </c>
      <c r="H91" s="96">
        <f t="shared" si="29"/>
        <v>0</v>
      </c>
      <c r="I91" s="96">
        <f t="shared" si="29"/>
        <v>0</v>
      </c>
      <c r="J91" s="96">
        <f t="shared" si="29"/>
        <v>0</v>
      </c>
      <c r="K91" s="67">
        <f>AVERAGE(Tableau1[[#This Row],[CA 2016]:[CA 2020]])</f>
        <v>0</v>
      </c>
    </row>
    <row r="92" spans="3:18" ht="16.5" thickBot="1" x14ac:dyDescent="0.3">
      <c r="C92" s="97" t="s">
        <v>126</v>
      </c>
      <c r="D92" s="98" t="s">
        <v>128</v>
      </c>
      <c r="E92" s="99">
        <f>E33-E34</f>
        <v>0</v>
      </c>
      <c r="F92" s="99">
        <f t="shared" ref="F92:J92" si="30">F33-F34</f>
        <v>0</v>
      </c>
      <c r="G92" s="99">
        <f t="shared" si="30"/>
        <v>0</v>
      </c>
      <c r="H92" s="99">
        <f t="shared" si="30"/>
        <v>0</v>
      </c>
      <c r="I92" s="99">
        <f t="shared" si="30"/>
        <v>0</v>
      </c>
      <c r="J92" s="99">
        <f t="shared" si="30"/>
        <v>0</v>
      </c>
      <c r="K92" s="84">
        <f>AVERAGE(Tableau1[[#This Row],[CA 2016]:[CA 2020]])</f>
        <v>0</v>
      </c>
    </row>
    <row r="93" spans="3:18" ht="16.5" thickTop="1" x14ac:dyDescent="0.25">
      <c r="C93" s="72" t="s">
        <v>129</v>
      </c>
      <c r="D93" s="71" t="s">
        <v>130</v>
      </c>
      <c r="E93" s="100"/>
      <c r="F93" s="101"/>
      <c r="G93" s="100"/>
      <c r="H93" s="101"/>
      <c r="I93" s="100"/>
      <c r="J93" s="100"/>
      <c r="K93" s="102"/>
    </row>
    <row r="94" spans="3:18" ht="15.75" x14ac:dyDescent="0.25">
      <c r="C94" s="103" t="s">
        <v>131</v>
      </c>
      <c r="D94" s="103" t="s">
        <v>161</v>
      </c>
      <c r="E94" s="104" t="e">
        <f>(E66/E27/E25)*1000</f>
        <v>#DIV/0!</v>
      </c>
      <c r="F94" s="104" t="e">
        <f t="shared" ref="F94:J94" si="31">(F66/F27/F25)*1000</f>
        <v>#DIV/0!</v>
      </c>
      <c r="G94" s="104" t="e">
        <f t="shared" si="31"/>
        <v>#DIV/0!</v>
      </c>
      <c r="H94" s="104" t="e">
        <f t="shared" si="31"/>
        <v>#DIV/0!</v>
      </c>
      <c r="I94" s="104" t="e">
        <f t="shared" si="31"/>
        <v>#DIV/0!</v>
      </c>
      <c r="J94" s="104" t="e">
        <f t="shared" si="31"/>
        <v>#DIV/0!</v>
      </c>
      <c r="K94" s="75" t="e">
        <f>AVERAGE(Tableau1[[#This Row],[CA 2016]:[CA 2020]])</f>
        <v>#DIV/0!</v>
      </c>
    </row>
    <row r="95" spans="3:18" ht="16.5" thickBot="1" x14ac:dyDescent="0.3">
      <c r="C95" s="105" t="s">
        <v>132</v>
      </c>
      <c r="D95" s="105" t="s">
        <v>133</v>
      </c>
      <c r="E95" s="106" t="e">
        <f>(E63/E27/E25)*1000</f>
        <v>#DIV/0!</v>
      </c>
      <c r="F95" s="106" t="e">
        <f t="shared" ref="F95:J95" si="32">(F63/F27/F25)*1000</f>
        <v>#DIV/0!</v>
      </c>
      <c r="G95" s="106" t="e">
        <f t="shared" si="32"/>
        <v>#DIV/0!</v>
      </c>
      <c r="H95" s="106" t="e">
        <f t="shared" si="32"/>
        <v>#DIV/0!</v>
      </c>
      <c r="I95" s="106" t="e">
        <f t="shared" si="32"/>
        <v>#DIV/0!</v>
      </c>
      <c r="J95" s="106" t="e">
        <f t="shared" si="32"/>
        <v>#DIV/0!</v>
      </c>
      <c r="K95" s="78" t="e">
        <f>AVERAGE(Tableau1[[#This Row],[CA 2016]:[CA 2020]])</f>
        <v>#DIV/0!</v>
      </c>
    </row>
    <row r="96" spans="3:18" ht="16.5" thickTop="1" x14ac:dyDescent="0.25">
      <c r="C96" s="80" t="s">
        <v>134</v>
      </c>
      <c r="D96" s="80" t="s">
        <v>135</v>
      </c>
      <c r="E96" s="107"/>
      <c r="F96" s="107"/>
      <c r="G96" s="107"/>
      <c r="H96" s="107"/>
      <c r="I96" s="107"/>
      <c r="J96" s="107"/>
      <c r="K96" s="83"/>
    </row>
    <row r="97" spans="3:11" ht="15.75" x14ac:dyDescent="0.25">
      <c r="C97" s="108" t="s">
        <v>136</v>
      </c>
      <c r="D97" s="108" t="s">
        <v>137</v>
      </c>
      <c r="E97" s="94" t="e">
        <f>(E50/E27/E25)*1000</f>
        <v>#DIV/0!</v>
      </c>
      <c r="F97" s="94" t="e">
        <f t="shared" ref="F97:J97" si="33">(F50/F27/F25)*1000</f>
        <v>#DIV/0!</v>
      </c>
      <c r="G97" s="94" t="e">
        <f t="shared" si="33"/>
        <v>#DIV/0!</v>
      </c>
      <c r="H97" s="94" t="e">
        <f t="shared" si="33"/>
        <v>#DIV/0!</v>
      </c>
      <c r="I97" s="94" t="e">
        <f t="shared" si="33"/>
        <v>#DIV/0!</v>
      </c>
      <c r="J97" s="94" t="e">
        <f t="shared" si="33"/>
        <v>#DIV/0!</v>
      </c>
      <c r="K97" s="67" t="e">
        <f>AVERAGE(Tableau1[[#This Row],[CA 2016]:[CA 2020]])</f>
        <v>#DIV/0!</v>
      </c>
    </row>
    <row r="98" spans="3:11" ht="16.5" thickBot="1" x14ac:dyDescent="0.3">
      <c r="C98" s="109" t="s">
        <v>138</v>
      </c>
      <c r="D98" s="109" t="s">
        <v>139</v>
      </c>
      <c r="E98" s="110" t="e">
        <f>(E51/E27/E25)*1000</f>
        <v>#DIV/0!</v>
      </c>
      <c r="F98" s="110" t="e">
        <f t="shared" ref="F98:J98" si="34">(F51/F27/F25)*1000</f>
        <v>#DIV/0!</v>
      </c>
      <c r="G98" s="110" t="e">
        <f t="shared" si="34"/>
        <v>#DIV/0!</v>
      </c>
      <c r="H98" s="110" t="e">
        <f t="shared" si="34"/>
        <v>#DIV/0!</v>
      </c>
      <c r="I98" s="110" t="e">
        <f t="shared" si="34"/>
        <v>#DIV/0!</v>
      </c>
      <c r="J98" s="110" t="e">
        <f t="shared" si="34"/>
        <v>#DIV/0!</v>
      </c>
      <c r="K98" s="70" t="e">
        <f>AVERAGE(Tableau1[[#This Row],[CA 2016]:[CA 2020]])</f>
        <v>#DIV/0!</v>
      </c>
    </row>
    <row r="99" spans="3:11" ht="16.5" thickTop="1" x14ac:dyDescent="0.25">
      <c r="C99" s="71" t="s">
        <v>140</v>
      </c>
      <c r="D99" s="71" t="s">
        <v>141</v>
      </c>
      <c r="E99" s="101"/>
      <c r="F99" s="101"/>
      <c r="G99" s="101"/>
      <c r="H99" s="101"/>
      <c r="I99" s="101"/>
      <c r="J99" s="101"/>
      <c r="K99" s="73"/>
    </row>
    <row r="100" spans="3:11" ht="15.75" x14ac:dyDescent="0.25">
      <c r="C100" s="104" t="s">
        <v>142</v>
      </c>
      <c r="D100" s="104" t="s">
        <v>144</v>
      </c>
      <c r="E100" s="111" t="e">
        <f>E91*100/E27</f>
        <v>#DIV/0!</v>
      </c>
      <c r="F100" s="111" t="e">
        <f t="shared" ref="F100:G100" si="35">F91*100/F27</f>
        <v>#DIV/0!</v>
      </c>
      <c r="G100" s="111" t="e">
        <f t="shared" si="35"/>
        <v>#DIV/0!</v>
      </c>
      <c r="H100" s="111" t="e">
        <f>H91*100/I27</f>
        <v>#DIV/0!</v>
      </c>
      <c r="I100" s="111" t="e">
        <f>I91*100/K27</f>
        <v>#DIV/0!</v>
      </c>
      <c r="J100" s="111" t="e">
        <f>J91*100/L27</f>
        <v>#DIV/0!</v>
      </c>
      <c r="K100" s="75" t="e">
        <f>AVERAGE(Tableau1[[#This Row],[CA 2016]:[CA 2020]])</f>
        <v>#DIV/0!</v>
      </c>
    </row>
    <row r="101" spans="3:11" ht="16.5" thickBot="1" x14ac:dyDescent="0.3">
      <c r="C101" s="112" t="s">
        <v>143</v>
      </c>
      <c r="D101" s="112" t="s">
        <v>148</v>
      </c>
      <c r="E101" s="113" t="e">
        <f>E92*100/E27</f>
        <v>#DIV/0!</v>
      </c>
      <c r="F101" s="113" t="e">
        <f t="shared" ref="F101:G101" si="36">F92*100/F27</f>
        <v>#DIV/0!</v>
      </c>
      <c r="G101" s="113" t="e">
        <f t="shared" si="36"/>
        <v>#DIV/0!</v>
      </c>
      <c r="H101" s="113" t="e">
        <f>H92*100/I27</f>
        <v>#DIV/0!</v>
      </c>
      <c r="I101" s="113" t="e">
        <f>I92*100/K27</f>
        <v>#DIV/0!</v>
      </c>
      <c r="J101" s="113" t="e">
        <f>J92*100/L27</f>
        <v>#DIV/0!</v>
      </c>
      <c r="K101" s="75" t="e">
        <f>AVERAGE(Tableau1[[#This Row],[CA 2016]:[CA 2020]])</f>
        <v>#DIV/0!</v>
      </c>
    </row>
  </sheetData>
  <mergeCells count="2">
    <mergeCell ref="D7:G7"/>
    <mergeCell ref="D8:G8"/>
  </mergeCells>
  <phoneticPr fontId="22" type="noConversion"/>
  <pageMargins left="0.23622047244094491" right="0.23622047244094491" top="0.74803149606299213" bottom="0.74803149606299213" header="0.31496062992125984" footer="0.31496062992125984"/>
  <pageSetup paperSize="9" scale="55"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Pierre Dumas</cp:lastModifiedBy>
  <cp:lastPrinted>2018-04-23T08:10:23Z</cp:lastPrinted>
  <dcterms:created xsi:type="dcterms:W3CDTF">2016-04-16T13:04:49Z</dcterms:created>
  <dcterms:modified xsi:type="dcterms:W3CDTF">2021-10-07T13:27:28Z</dcterms:modified>
</cp:coreProperties>
</file>