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90" windowWidth="19620" windowHeight="8490"/>
  </bookViews>
  <sheets>
    <sheet name="Type" sheetId="2" r:id="rId1"/>
  </sheets>
  <calcPr calcId="144525"/>
</workbook>
</file>

<file path=xl/calcChain.xml><?xml version="1.0" encoding="utf-8"?>
<calcChain xmlns="http://schemas.openxmlformats.org/spreadsheetml/2006/main">
  <c r="D129" i="2" l="1"/>
  <c r="E129" i="2"/>
  <c r="F129" i="2"/>
  <c r="C129" i="2"/>
  <c r="D82" i="2" l="1"/>
  <c r="E82" i="2"/>
  <c r="F82" i="2"/>
  <c r="C82" i="2"/>
  <c r="D117" i="2" l="1"/>
  <c r="E117" i="2"/>
  <c r="F117" i="2"/>
  <c r="C117" i="2"/>
  <c r="D116" i="2"/>
  <c r="E116" i="2"/>
  <c r="F116" i="2"/>
  <c r="C116" i="2"/>
  <c r="D115" i="2"/>
  <c r="E115" i="2"/>
  <c r="F115" i="2"/>
  <c r="C115" i="2"/>
  <c r="D114" i="2"/>
  <c r="E114" i="2"/>
  <c r="F114" i="2"/>
  <c r="C114" i="2"/>
  <c r="D109" i="2"/>
  <c r="E109" i="2"/>
  <c r="F109" i="2"/>
  <c r="C109" i="2"/>
  <c r="D107" i="2" l="1"/>
  <c r="E107" i="2"/>
  <c r="F107" i="2"/>
  <c r="C107" i="2"/>
  <c r="D99" i="2"/>
  <c r="E99" i="2"/>
  <c r="F99" i="2"/>
  <c r="C99" i="2"/>
  <c r="D131" i="2"/>
  <c r="E131" i="2"/>
  <c r="F131" i="2"/>
  <c r="C131" i="2"/>
  <c r="D130" i="2"/>
  <c r="E130" i="2"/>
  <c r="F130" i="2"/>
  <c r="C130" i="2"/>
  <c r="D111" i="2" l="1"/>
  <c r="E111" i="2"/>
  <c r="F111" i="2"/>
  <c r="D110" i="2"/>
  <c r="E110" i="2"/>
  <c r="F110" i="2"/>
  <c r="D108" i="2"/>
  <c r="E108" i="2"/>
  <c r="F108" i="2"/>
  <c r="D106" i="2"/>
  <c r="E106" i="2"/>
  <c r="F106" i="2"/>
  <c r="D105" i="2"/>
  <c r="E105" i="2"/>
  <c r="F105" i="2"/>
  <c r="D104" i="2"/>
  <c r="E104" i="2"/>
  <c r="F104" i="2"/>
  <c r="D103" i="2"/>
  <c r="E103" i="2"/>
  <c r="F103" i="2"/>
  <c r="D102" i="2"/>
  <c r="E102" i="2"/>
  <c r="F102" i="2"/>
  <c r="C111" i="2"/>
  <c r="C110" i="2"/>
  <c r="C108" i="2"/>
  <c r="C106" i="2"/>
  <c r="C105" i="2"/>
  <c r="C104" i="2"/>
  <c r="D100" i="2"/>
  <c r="E100" i="2"/>
  <c r="F100" i="2"/>
  <c r="C100" i="2"/>
  <c r="D94" i="2"/>
  <c r="E94" i="2"/>
  <c r="F94" i="2"/>
  <c r="C94" i="2"/>
  <c r="F62" i="2"/>
  <c r="D62" i="2"/>
  <c r="E62" i="2"/>
  <c r="C62" i="2"/>
  <c r="C112" i="2" l="1"/>
  <c r="G94" i="2"/>
  <c r="G107" i="2"/>
  <c r="D126" i="2"/>
  <c r="E126" i="2"/>
  <c r="F126" i="2"/>
  <c r="C126" i="2"/>
  <c r="C125" i="2"/>
  <c r="D47" i="2"/>
  <c r="E47" i="2"/>
  <c r="F47" i="2"/>
  <c r="C47" i="2"/>
  <c r="D121" i="2"/>
  <c r="E121" i="2"/>
  <c r="F121" i="2"/>
  <c r="D120" i="2"/>
  <c r="D122" i="2" s="1"/>
  <c r="E120" i="2"/>
  <c r="E122" i="2" s="1"/>
  <c r="F120" i="2"/>
  <c r="F122" i="2" s="1"/>
  <c r="D119" i="2"/>
  <c r="E119" i="2"/>
  <c r="F119" i="2"/>
  <c r="C121" i="2"/>
  <c r="G130" i="2" s="1"/>
  <c r="C120" i="2"/>
  <c r="C122" i="2" s="1"/>
  <c r="C119" i="2"/>
  <c r="G119" i="2" s="1"/>
  <c r="C103" i="2"/>
  <c r="C102" i="2"/>
  <c r="D97" i="2"/>
  <c r="E96" i="2"/>
  <c r="F95" i="2"/>
  <c r="G103" i="2"/>
  <c r="G120" i="2"/>
  <c r="D87" i="2"/>
  <c r="E87" i="2"/>
  <c r="F87" i="2"/>
  <c r="C87" i="2"/>
  <c r="F86" i="2"/>
  <c r="D86" i="2"/>
  <c r="E86" i="2"/>
  <c r="C86" i="2"/>
  <c r="D85" i="2"/>
  <c r="G85" i="2" s="1"/>
  <c r="E85" i="2"/>
  <c r="F85" i="2"/>
  <c r="C85" i="2"/>
  <c r="D84" i="2"/>
  <c r="E84" i="2"/>
  <c r="F84" i="2"/>
  <c r="C84" i="2"/>
  <c r="G82" i="2"/>
  <c r="E125" i="2"/>
  <c r="F125" i="2"/>
  <c r="D81" i="2"/>
  <c r="E81" i="2"/>
  <c r="F81" i="2"/>
  <c r="C81" i="2"/>
  <c r="D80" i="2"/>
  <c r="G80" i="2" s="1"/>
  <c r="E80" i="2"/>
  <c r="F80" i="2"/>
  <c r="C80" i="2"/>
  <c r="D79" i="2"/>
  <c r="E79" i="2"/>
  <c r="F79" i="2"/>
  <c r="C79" i="2"/>
  <c r="G36" i="2"/>
  <c r="G66" i="2"/>
  <c r="G67" i="2"/>
  <c r="G68" i="2"/>
  <c r="G69" i="2"/>
  <c r="G71" i="2"/>
  <c r="G72" i="2"/>
  <c r="G73" i="2"/>
  <c r="G74" i="2"/>
  <c r="G121" i="2"/>
  <c r="G56" i="2"/>
  <c r="G57" i="2"/>
  <c r="G58" i="2"/>
  <c r="G59" i="2"/>
  <c r="G60" i="2"/>
  <c r="G61" i="2"/>
  <c r="G62" i="2"/>
  <c r="G55" i="2"/>
  <c r="G41" i="2"/>
  <c r="G42" i="2"/>
  <c r="G43" i="2"/>
  <c r="G44" i="2"/>
  <c r="G45" i="2"/>
  <c r="G46" i="2"/>
  <c r="G47" i="2"/>
  <c r="G48" i="2"/>
  <c r="G49" i="2"/>
  <c r="G50" i="2"/>
  <c r="G51" i="2"/>
  <c r="G40" i="2"/>
  <c r="G34" i="2"/>
  <c r="G35" i="2"/>
  <c r="G33" i="2"/>
  <c r="G25" i="2"/>
  <c r="G26" i="2"/>
  <c r="G27" i="2"/>
  <c r="G28" i="2"/>
  <c r="G29" i="2"/>
  <c r="G24" i="2"/>
  <c r="G122" i="2" l="1"/>
  <c r="G131" i="2"/>
  <c r="G126" i="2"/>
  <c r="D125" i="2"/>
  <c r="G125" i="2" s="1"/>
  <c r="G117" i="2"/>
  <c r="F89" i="2"/>
  <c r="E90" i="2"/>
  <c r="D91" i="2"/>
  <c r="F93" i="2"/>
  <c r="E95" i="2"/>
  <c r="D96" i="2"/>
  <c r="F98" i="2"/>
  <c r="E89" i="2"/>
  <c r="D90" i="2"/>
  <c r="F92" i="2"/>
  <c r="E93" i="2"/>
  <c r="D95" i="2"/>
  <c r="F97" i="2"/>
  <c r="E98" i="2"/>
  <c r="D89" i="2"/>
  <c r="F91" i="2"/>
  <c r="E92" i="2"/>
  <c r="D93" i="2"/>
  <c r="F96" i="2"/>
  <c r="E97" i="2"/>
  <c r="D98" i="2"/>
  <c r="F90" i="2"/>
  <c r="E91" i="2"/>
  <c r="D92" i="2"/>
  <c r="G116" i="2"/>
  <c r="G102" i="2"/>
  <c r="G87" i="2"/>
  <c r="G86" i="2"/>
  <c r="G84" i="2"/>
  <c r="G81" i="2"/>
  <c r="G79" i="2"/>
  <c r="D127" i="2" l="1"/>
  <c r="D128" i="2" s="1"/>
  <c r="E127" i="2"/>
  <c r="E128" i="2" s="1"/>
  <c r="F127" i="2"/>
  <c r="F128" i="2" s="1"/>
  <c r="E112" i="2" l="1"/>
  <c r="D112" i="2"/>
  <c r="F112" i="2"/>
  <c r="G100" i="2" l="1"/>
  <c r="C89" i="2"/>
  <c r="G89" i="2" s="1"/>
  <c r="C90" i="2"/>
  <c r="G90" i="2" s="1"/>
  <c r="C93" i="2"/>
  <c r="G93" i="2" s="1"/>
  <c r="C92" i="2"/>
  <c r="G92" i="2" s="1"/>
  <c r="C97" i="2"/>
  <c r="G97" i="2"/>
  <c r="C98" i="2"/>
  <c r="G98" i="2" s="1"/>
  <c r="C95" i="2"/>
  <c r="G95" i="2" s="1"/>
  <c r="C96" i="2"/>
  <c r="G109" i="2" s="1"/>
  <c r="C91" i="2"/>
  <c r="G91" i="2" s="1"/>
  <c r="G129" i="2" l="1"/>
  <c r="C127" i="2"/>
  <c r="C128" i="2" s="1"/>
  <c r="G128" i="2" s="1"/>
  <c r="G110" i="2"/>
  <c r="G111" i="2"/>
  <c r="G106" i="2"/>
  <c r="G108" i="2"/>
  <c r="G105" i="2"/>
  <c r="G96" i="2"/>
  <c r="G127" i="2" l="1"/>
  <c r="G112" i="2"/>
  <c r="G104" i="2"/>
  <c r="G115" i="2"/>
  <c r="G114" i="2"/>
</calcChain>
</file>

<file path=xl/sharedStrings.xml><?xml version="1.0" encoding="utf-8"?>
<sst xmlns="http://schemas.openxmlformats.org/spreadsheetml/2006/main" count="195" uniqueCount="161">
  <si>
    <t>Grosses réparations voirie</t>
  </si>
  <si>
    <t>Equipements de voirie</t>
  </si>
  <si>
    <t>Acquisitions foncières</t>
  </si>
  <si>
    <t>Frais d'études</t>
  </si>
  <si>
    <t>Agents sur la route</t>
  </si>
  <si>
    <t>Total agents collectivité</t>
  </si>
  <si>
    <t>Population</t>
  </si>
  <si>
    <t>CA 2013</t>
  </si>
  <si>
    <t>CA 2014</t>
  </si>
  <si>
    <t>CA 2015</t>
  </si>
  <si>
    <t>BP 2016</t>
  </si>
  <si>
    <t>Moyenne</t>
  </si>
  <si>
    <t>Nombre d'ouvrages d'une portée supérieure à 2m</t>
  </si>
  <si>
    <t xml:space="preserve">Données  de caractère général </t>
  </si>
  <si>
    <t>Km de RD</t>
  </si>
  <si>
    <t>Surface d'ouvrages  d'une portée supérieure à 2m</t>
  </si>
  <si>
    <t>Surface des murs de soutènement</t>
  </si>
  <si>
    <t>Km de RD d'intérêt régional</t>
  </si>
  <si>
    <t>Données ressources humaines</t>
  </si>
  <si>
    <t>Total agents de la collectivité</t>
  </si>
  <si>
    <t>Agents travaillant sur la route</t>
  </si>
  <si>
    <t>Total Agents affectés à la voirie</t>
  </si>
  <si>
    <t>Données Fonctionnement</t>
  </si>
  <si>
    <t>Total dépense de gestion des services</t>
  </si>
  <si>
    <t>Charges de personnel et frais assimilés</t>
  </si>
  <si>
    <t>Routes et voirie</t>
  </si>
  <si>
    <t>Voirie départementale</t>
  </si>
  <si>
    <t>Fournitures de voirie</t>
  </si>
  <si>
    <t xml:space="preserve">      Charges de personnel voirie départementale</t>
  </si>
  <si>
    <t xml:space="preserve">                      Dont charges agents sur la route</t>
  </si>
  <si>
    <t xml:space="preserve">      Fournitures de voirie </t>
  </si>
  <si>
    <t xml:space="preserve">      Travaux d'entretien de voirie</t>
  </si>
  <si>
    <t xml:space="preserve">      Frais généraux de voirie</t>
  </si>
  <si>
    <t xml:space="preserve">                       Dont confié au Parc si budget annexe</t>
  </si>
  <si>
    <t>Total collectivité hors dette</t>
  </si>
  <si>
    <t>Données investissement réel</t>
  </si>
  <si>
    <t xml:space="preserve">         Frais d'études</t>
  </si>
  <si>
    <t xml:space="preserve">         Acquisitions foncières</t>
  </si>
  <si>
    <t xml:space="preserve">         Divers</t>
  </si>
  <si>
    <t xml:space="preserve">         Travaux sur la voirie</t>
  </si>
  <si>
    <t>Travaux d'amélioration ou de modernisation courants</t>
  </si>
  <si>
    <t>Grands travaux</t>
  </si>
  <si>
    <t>Grosses réparations ouvrages</t>
  </si>
  <si>
    <t xml:space="preserve">Mobilités alternatives </t>
  </si>
  <si>
    <t>Autres, divers</t>
  </si>
  <si>
    <t>A1</t>
  </si>
  <si>
    <t>A2</t>
  </si>
  <si>
    <t>A3</t>
  </si>
  <si>
    <t>A4</t>
  </si>
  <si>
    <t>A5</t>
  </si>
  <si>
    <t>A6</t>
  </si>
  <si>
    <t>A</t>
  </si>
  <si>
    <t>B</t>
  </si>
  <si>
    <t>B1</t>
  </si>
  <si>
    <t>B2</t>
  </si>
  <si>
    <t>B3</t>
  </si>
  <si>
    <t>C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</si>
  <si>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</si>
  <si>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</si>
  <si>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</si>
  <si>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</si>
  <si>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</si>
  <si>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</si>
  <si>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</si>
  <si>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</si>
  <si>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</si>
  <si>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</si>
  <si>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</si>
  <si>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D</t>
  </si>
  <si>
    <t>D1</t>
  </si>
  <si>
    <t>D2</t>
  </si>
  <si>
    <t>D3</t>
  </si>
  <si>
    <t>D4</t>
  </si>
  <si>
    <t>D5</t>
  </si>
  <si>
    <t>D6</t>
  </si>
  <si>
    <t>D7</t>
  </si>
  <si>
    <t>D8</t>
  </si>
  <si>
    <t>E</t>
  </si>
  <si>
    <t>E1</t>
  </si>
  <si>
    <t>E2</t>
  </si>
  <si>
    <t>E3</t>
  </si>
  <si>
    <t>E4</t>
  </si>
  <si>
    <t>E5</t>
  </si>
  <si>
    <t>E6</t>
  </si>
  <si>
    <t>E7</t>
  </si>
  <si>
    <t>E8</t>
  </si>
  <si>
    <t xml:space="preserve">         Dont grands ouvrages</t>
  </si>
  <si>
    <t>Données programmes d'investissements</t>
  </si>
  <si>
    <t>Calculs automatiques pour graphiques</t>
  </si>
  <si>
    <t>Fonctionnement par km</t>
  </si>
  <si>
    <t>Grosses réparations par km</t>
  </si>
  <si>
    <t>Grosses réparations + fonctionnement par km</t>
  </si>
  <si>
    <t>Autres investissements par km</t>
  </si>
  <si>
    <t>Agents sur la route pour 100 km</t>
  </si>
  <si>
    <t>Agents  gestion/ingénierie pour 100 km</t>
  </si>
  <si>
    <t>Investissement par km</t>
  </si>
  <si>
    <t xml:space="preserve">Fonctionnement total </t>
  </si>
  <si>
    <t>Investissement total hors dette</t>
  </si>
  <si>
    <t xml:space="preserve">Investissement voirie </t>
  </si>
  <si>
    <t>Fonctionnement voirie personnel compris</t>
  </si>
  <si>
    <t>Personnel voirie</t>
  </si>
  <si>
    <t>Travaux de voirie</t>
  </si>
  <si>
    <t>Frais généraux de voirie</t>
  </si>
  <si>
    <t>Entreprises routières</t>
  </si>
  <si>
    <t>Autres entreprises</t>
  </si>
  <si>
    <t>Activité en régie</t>
  </si>
  <si>
    <t>Autres charges</t>
  </si>
  <si>
    <t>Total agents voirie</t>
  </si>
  <si>
    <t>Agents gestion/ingénierie</t>
  </si>
  <si>
    <t>F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</si>
  <si>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</si>
  <si>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</si>
  <si>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</si>
  <si>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</si>
  <si>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</si>
  <si>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</si>
  <si>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</si>
  <si>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</si>
  <si>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</si>
  <si>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</si>
  <si>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</si>
  <si>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</si>
  <si>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</si>
  <si>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</si>
  <si>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</si>
  <si>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</si>
  <si>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</si>
  <si>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</si>
  <si>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</si>
  <si>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</si>
  <si>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</si>
  <si>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</si>
  <si>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</si>
  <si>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</si>
  <si>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</si>
  <si>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</si>
  <si>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</si>
  <si>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</si>
  <si>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</si>
  <si>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</si>
  <si>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</si>
  <si>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B4</t>
  </si>
  <si>
    <t>Coût unitaire d'un agent travaillant sur la route</t>
  </si>
  <si>
    <t xml:space="preserve">Total 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</si>
  <si>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</si>
  <si>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</si>
  <si>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</si>
  <si>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</si>
  <si>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</si>
  <si>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</si>
  <si>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</si>
  <si>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</si>
  <si>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</si>
  <si>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</si>
  <si>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 xml:space="preserve">Réseaux et infrastructures </t>
  </si>
  <si>
    <t xml:space="preserve">          Dont parc en cas de budget annexe</t>
  </si>
  <si>
    <t>E9</t>
  </si>
  <si>
    <t xml:space="preserve">         Dont parc en cas de budget annexe</t>
  </si>
  <si>
    <t xml:space="preserve">      Dont parc en cas de budget annexe</t>
  </si>
  <si>
    <t>F42</t>
  </si>
  <si>
    <t>F43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</si>
</sst>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\ &quot;€&quot;"/>
    <numFmt numFmtId="165" formatCode="#,##0.00\ &quot;€&quot;"/>
    <numFmt numFmtId="166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2" borderId="1" xfId="0" applyFill="1" applyBorder="1"/>
    <xf numFmtId="165" fontId="0" fillId="2" borderId="1" xfId="0" applyNumberFormat="1" applyFill="1" applyBorder="1"/>
    <xf numFmtId="1" fontId="0" fillId="2" borderId="1" xfId="0" applyNumberFormat="1" applyFill="1" applyBorder="1"/>
    <xf numFmtId="0" fontId="0" fillId="2" borderId="2" xfId="0" applyFill="1" applyBorder="1"/>
    <xf numFmtId="0" fontId="0" fillId="3" borderId="1" xfId="0" applyFill="1" applyBorder="1"/>
    <xf numFmtId="0" fontId="3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3" xfId="0" applyFill="1" applyBorder="1"/>
    <xf numFmtId="0" fontId="0" fillId="4" borderId="0" xfId="0" applyFill="1"/>
    <xf numFmtId="165" fontId="0" fillId="4" borderId="4" xfId="0" applyNumberFormat="1" applyFill="1" applyBorder="1"/>
    <xf numFmtId="0" fontId="0" fillId="8" borderId="1" xfId="0" applyFill="1" applyBorder="1"/>
    <xf numFmtId="0" fontId="2" fillId="8" borderId="1" xfId="0" applyFont="1" applyFill="1" applyBorder="1"/>
    <xf numFmtId="0" fontId="2" fillId="7" borderId="1" xfId="0" applyFont="1" applyFill="1" applyBorder="1"/>
    <xf numFmtId="0" fontId="2" fillId="6" borderId="1" xfId="0" applyFont="1" applyFill="1" applyBorder="1"/>
    <xf numFmtId="0" fontId="2" fillId="3" borderId="1" xfId="0" applyFont="1" applyFill="1" applyBorder="1"/>
    <xf numFmtId="9" fontId="0" fillId="2" borderId="1" xfId="2" applyFont="1" applyFill="1" applyBorder="1"/>
    <xf numFmtId="9" fontId="0" fillId="2" borderId="2" xfId="2" applyFont="1" applyFill="1" applyBorder="1"/>
    <xf numFmtId="166" fontId="0" fillId="3" borderId="1" xfId="1" applyNumberFormat="1" applyFont="1" applyFill="1" applyBorder="1" applyAlignment="1">
      <alignment horizontal="center"/>
    </xf>
    <xf numFmtId="164" fontId="0" fillId="6" borderId="1" xfId="0" applyNumberFormat="1" applyFill="1" applyBorder="1"/>
    <xf numFmtId="164" fontId="0" fillId="2" borderId="1" xfId="0" applyNumberFormat="1" applyFill="1" applyBorder="1"/>
    <xf numFmtId="164" fontId="0" fillId="7" borderId="1" xfId="0" applyNumberFormat="1" applyFill="1" applyBorder="1"/>
    <xf numFmtId="164" fontId="0" fillId="8" borderId="1" xfId="0" applyNumberFormat="1" applyFill="1" applyBorder="1"/>
    <xf numFmtId="164" fontId="0" fillId="2" borderId="2" xfId="0" applyNumberFormat="1" applyFill="1" applyBorder="1"/>
    <xf numFmtId="164" fontId="0" fillId="2" borderId="1" xfId="2" applyNumberFormat="1" applyFont="1" applyFill="1" applyBorder="1"/>
    <xf numFmtId="164" fontId="4" fillId="2" borderId="1" xfId="0" applyNumberFormat="1" applyFont="1" applyFill="1" applyBorder="1"/>
    <xf numFmtId="2" fontId="0" fillId="2" borderId="1" xfId="0" applyNumberFormat="1" applyFill="1" applyBorder="1"/>
    <xf numFmtId="166" fontId="0" fillId="2" borderId="1" xfId="1" applyNumberFormat="1" applyFont="1" applyFill="1" applyBorder="1" applyAlignment="1">
      <alignment horizontal="center"/>
    </xf>
    <xf numFmtId="166" fontId="0" fillId="5" borderId="1" xfId="1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0" fontId="0" fillId="2" borderId="1" xfId="2" applyNumberFormat="1" applyFont="1" applyFill="1" applyBorder="1"/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4" xfId="0" applyFont="1" applyFill="1" applyBorder="1"/>
    <xf numFmtId="0" fontId="5" fillId="11" borderId="4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13" borderId="1" xfId="0" applyFont="1" applyFill="1" applyBorder="1"/>
    <xf numFmtId="0" fontId="5" fillId="13" borderId="1" xfId="0" applyFont="1" applyFill="1" applyBorder="1" applyAlignment="1">
      <alignment horizontal="center"/>
    </xf>
    <xf numFmtId="0" fontId="5" fillId="12" borderId="1" xfId="0" applyFont="1" applyFill="1" applyBorder="1"/>
    <xf numFmtId="0" fontId="5" fillId="12" borderId="1" xfId="0" applyFont="1" applyFill="1" applyBorder="1" applyAlignment="1">
      <alignment horizontal="center"/>
    </xf>
    <xf numFmtId="0" fontId="5" fillId="14" borderId="1" xfId="0" applyFont="1" applyFill="1" applyBorder="1"/>
    <xf numFmtId="0" fontId="5" fillId="14" borderId="1" xfId="0" applyFont="1" applyFill="1" applyBorder="1" applyAlignment="1">
      <alignment horizontal="center"/>
    </xf>
    <xf numFmtId="165" fontId="5" fillId="10" borderId="1" xfId="0" applyNumberFormat="1" applyFont="1" applyFill="1" applyBorder="1" applyAlignment="1">
      <alignment horizontal="center"/>
    </xf>
    <xf numFmtId="0" fontId="5" fillId="10" borderId="1" xfId="0" applyFont="1" applyFill="1" applyBorder="1"/>
    <xf numFmtId="0" fontId="5" fillId="10" borderId="2" xfId="0" applyFont="1" applyFill="1" applyBorder="1" applyAlignment="1">
      <alignment horizontal="center"/>
    </xf>
    <xf numFmtId="0" fontId="2" fillId="5" borderId="1" xfId="0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Budget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Type!$B$79</c:f>
              <c:strCache>
                <c:ptCount val="1"/>
                <c:pt idx="0">
                  <c:v>Fonctionnement total 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Type!$C$79:$F$79</c:f>
              <c:numCache>
                <c:formatCode>#,##0\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Type!$B$80</c:f>
              <c:strCache>
                <c:ptCount val="1"/>
                <c:pt idx="0">
                  <c:v>Investissement total hors dette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Type!$C$80:$F$80</c:f>
              <c:numCache>
                <c:formatCode>#,##0\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Type!$B$81</c:f>
              <c:strCache>
                <c:ptCount val="1"/>
                <c:pt idx="0">
                  <c:v>Investissement voirie 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Type!$C$81:$F$81</c:f>
              <c:numCache>
                <c:formatCode>#,##0\ "€"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36640"/>
        <c:axId val="45938176"/>
      </c:lineChart>
      <c:catAx>
        <c:axId val="459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38176"/>
        <c:crosses val="autoZero"/>
        <c:auto val="1"/>
        <c:lblAlgn val="ctr"/>
        <c:lblOffset val="100"/>
        <c:noMultiLvlLbl val="0"/>
      </c:catAx>
      <c:valAx>
        <c:axId val="45938176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crossAx val="45936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Fonctionnement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Type!$B$84:$B$87</c:f>
              <c:strCache>
                <c:ptCount val="4"/>
                <c:pt idx="0">
                  <c:v>Personnel voirie</c:v>
                </c:pt>
                <c:pt idx="1">
                  <c:v>Fournitures de voirie</c:v>
                </c:pt>
                <c:pt idx="2">
                  <c:v>Travaux de voirie</c:v>
                </c:pt>
                <c:pt idx="3">
                  <c:v>Frais généraux de voirie</c:v>
                </c:pt>
              </c:strCache>
            </c:strRef>
          </c:cat>
          <c:val>
            <c:numRef>
              <c:f>Type!$G$84:$G$87</c:f>
              <c:numCache>
                <c:formatCode>#,##0\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Investissement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(Type!$B$89,Type!$B$90,Type!$B$91,Type!$B$92,Type!$B$93,Type!$B$95,Type!$B$96,Type!$B$97,Type!$B$98)</c:f>
              <c:strCache>
                <c:ptCount val="9"/>
                <c:pt idx="0">
                  <c:v>Frais d'études</c:v>
                </c:pt>
                <c:pt idx="1">
                  <c:v>Acquisitions foncières</c:v>
                </c:pt>
                <c:pt idx="2">
                  <c:v>Grands travaux</c:v>
                </c:pt>
                <c:pt idx="3">
                  <c:v>Travaux d'amélioration ou de modernisation courants</c:v>
                </c:pt>
                <c:pt idx="4">
                  <c:v>Grosses réparations voirie</c:v>
                </c:pt>
                <c:pt idx="5">
                  <c:v>Grosses réparations ouvrages</c:v>
                </c:pt>
                <c:pt idx="6">
                  <c:v>Equipements de voirie</c:v>
                </c:pt>
                <c:pt idx="7">
                  <c:v>Mobilités alternatives </c:v>
                </c:pt>
                <c:pt idx="8">
                  <c:v>Autres, divers</c:v>
                </c:pt>
              </c:strCache>
            </c:strRef>
          </c:cat>
          <c:val>
            <c:numRef>
              <c:f>(Type!$G$89,Type!$G$90,Type!$G$91,Type!$G$92,Type!$G$93,Type!$G$95,Type!$G$96,Type!$G$97,Type!$G$98)</c:f>
              <c:numCache>
                <c:formatCode>0.00%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activités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Type!$B$114:$B$117</c:f>
              <c:strCache>
                <c:ptCount val="4"/>
                <c:pt idx="0">
                  <c:v>Entreprises routières</c:v>
                </c:pt>
                <c:pt idx="1">
                  <c:v>Autres entreprises</c:v>
                </c:pt>
                <c:pt idx="2">
                  <c:v>Activité en régie</c:v>
                </c:pt>
                <c:pt idx="3">
                  <c:v>Autres charges</c:v>
                </c:pt>
              </c:strCache>
            </c:strRef>
          </c:cat>
          <c:val>
            <c:numRef>
              <c:f>Type!$G$114:$G$117</c:f>
              <c:numCache>
                <c:formatCode>#,##0\ "€"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Evolution des investissements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Type!$B$104</c:f>
              <c:strCache>
                <c:ptCount val="1"/>
                <c:pt idx="0">
                  <c:v>Grands travaux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Type!$C$104:$F$104</c:f>
              <c:numCache>
                <c:formatCode>#,##0\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Type!$B$105</c:f>
              <c:strCache>
                <c:ptCount val="1"/>
                <c:pt idx="0">
                  <c:v>Travaux d'amélioration ou de modernisation courants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Type!$C$105:$F$105</c:f>
              <c:numCache>
                <c:formatCode>#,##0\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Type!$B$106</c:f>
              <c:strCache>
                <c:ptCount val="1"/>
                <c:pt idx="0">
                  <c:v>Grosses réparations voirie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Type!$C$106:$F$106</c:f>
              <c:numCache>
                <c:formatCode>#,##0\ "€"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Type!$B$108</c:f>
              <c:strCache>
                <c:ptCount val="1"/>
                <c:pt idx="0">
                  <c:v>Grosses réparations ouvrages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Type!$C$108:$F$108</c:f>
              <c:numCache>
                <c:formatCode>#,##0\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Type!$B$109</c:f>
              <c:strCache>
                <c:ptCount val="1"/>
                <c:pt idx="0">
                  <c:v>Equipements de voirie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Type!$C$109:$F$109</c:f>
              <c:numCache>
                <c:formatCode>#,##0\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Type!$B$110</c:f>
              <c:strCache>
                <c:ptCount val="1"/>
                <c:pt idx="0">
                  <c:v>Mobilités alternatives 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Type!$C$110:$F$110</c:f>
              <c:numCache>
                <c:formatCode>#,##0\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Type!$B$111</c:f>
              <c:strCache>
                <c:ptCount val="1"/>
                <c:pt idx="0">
                  <c:v>Autres, divers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Type!$C$111:$F$111</c:f>
              <c:numCache>
                <c:formatCode>#,##0\ "€"</c:formatCode>
                <c:ptCount val="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06592"/>
        <c:axId val="61008128"/>
      </c:lineChart>
      <c:catAx>
        <c:axId val="6100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008128"/>
        <c:crosses val="autoZero"/>
        <c:auto val="1"/>
        <c:lblAlgn val="ctr"/>
        <c:lblOffset val="100"/>
        <c:noMultiLvlLbl val="0"/>
      </c:catAx>
      <c:valAx>
        <c:axId val="61008128"/>
        <c:scaling>
          <c:orientation val="minMax"/>
        </c:scaling>
        <c:delete val="0"/>
        <c:axPos val="l"/>
        <c:majorGridlines/>
        <c:title>
          <c:overlay val="0"/>
        </c:title>
        <c:numFmt formatCode="#,##0\ &quot;€&quot;" sourceLinked="1"/>
        <c:majorTickMark val="none"/>
        <c:minorTickMark val="none"/>
        <c:tickLblPos val="nextTo"/>
        <c:crossAx val="61006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(Type!$B$125,Type!$B$126,Type!$B$127)</c:f>
              <c:strCache>
                <c:ptCount val="3"/>
                <c:pt idx="0">
                  <c:v>Fonctionnement par km</c:v>
                </c:pt>
                <c:pt idx="1">
                  <c:v>Investissement par km</c:v>
                </c:pt>
                <c:pt idx="2">
                  <c:v>Grosses réparations par km</c:v>
                </c:pt>
              </c:strCache>
            </c:strRef>
          </c:cat>
          <c:val>
            <c:numRef>
              <c:f>(Type!$G$125,Type!$G$126,Type!$G$127)</c:f>
              <c:numCache>
                <c:formatCode>#,##0\ "€"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37184"/>
        <c:axId val="61043072"/>
      </c:barChart>
      <c:catAx>
        <c:axId val="61037184"/>
        <c:scaling>
          <c:orientation val="minMax"/>
        </c:scaling>
        <c:delete val="0"/>
        <c:axPos val="b"/>
        <c:majorTickMark val="out"/>
        <c:minorTickMark val="none"/>
        <c:tickLblPos val="nextTo"/>
        <c:crossAx val="61043072"/>
        <c:crosses val="autoZero"/>
        <c:auto val="1"/>
        <c:lblAlgn val="ctr"/>
        <c:lblOffset val="100"/>
        <c:noMultiLvlLbl val="0"/>
      </c:catAx>
      <c:valAx>
        <c:axId val="61043072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crossAx val="6103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Type!$B$130</c:f>
              <c:strCache>
                <c:ptCount val="1"/>
                <c:pt idx="0">
                  <c:v>Agents sur la route pour 100 km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Type!$C$130:$F$130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Type!$B$131</c:f>
              <c:strCache>
                <c:ptCount val="1"/>
                <c:pt idx="0">
                  <c:v>Agents  gestion/ingénierie pour 100 km</c:v>
                </c:pt>
              </c:strCache>
            </c:strRef>
          </c:tx>
          <c:cat>
            <c:numRef>
              <c:f>Type!$C$77:$F$77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Type!$C$131:$F$131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53184"/>
        <c:axId val="61067264"/>
      </c:lineChart>
      <c:catAx>
        <c:axId val="610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067264"/>
        <c:crosses val="autoZero"/>
        <c:auto val="1"/>
        <c:lblAlgn val="ctr"/>
        <c:lblOffset val="100"/>
        <c:noMultiLvlLbl val="0"/>
      </c:catAx>
      <c:valAx>
        <c:axId val="61067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53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2346960</xdr:colOff>
      <xdr:row>1</xdr:row>
      <xdr:rowOff>106680</xdr:rowOff>
    </xdr:from>
    <xdr:to>
      <xdr:col>4</xdr:col>
      <xdr:colOff>84080</xdr:colOff>
      <xdr:row>8</xdr:row>
      <xdr:rowOff>144894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9440" y="289560"/>
          <a:ext cx="2994920" cy="1318374"/>
        </a:xfrm>
        <a:prstGeom prst="rect">
          <a:avLst/>
        </a:prstGeom>
      </xdr:spPr>
    </xdr:pic>
    <xdr:clientData/>
  </xdr:twoCellAnchor>
  <xdr:twoCellAnchor editAs="oneCell">
    <xdr:from>
      <xdr:col>1</xdr:col>
      <xdr:colOff>2065020</xdr:colOff>
      <xdr:row>9</xdr:row>
      <xdr:rowOff>7620</xdr:rowOff>
    </xdr:from>
    <xdr:to>
      <xdr:col>4</xdr:col>
      <xdr:colOff>381310</xdr:colOff>
      <xdr:row>10</xdr:row>
      <xdr:rowOff>106704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0" y="1653540"/>
          <a:ext cx="3574090" cy="281964"/>
        </a:xfrm>
        <a:prstGeom prst="rect">
          <a:avLst/>
        </a:prstGeom>
      </xdr:spPr>
    </xdr:pic>
    <xdr:clientData/>
  </xdr:twoCellAnchor>
  <xdr:twoCellAnchor>
    <xdr:from>
      <xdr:col>1</xdr:col>
      <xdr:colOff>1463040</xdr:colOff>
      <xdr:row>11</xdr:row>
      <xdr:rowOff>38100</xdr:rowOff>
    </xdr:from>
    <xdr:to>
      <xdr:col>4</xdr:col>
      <xdr:colOff>1043940</xdr:colOff>
      <xdr:row>17</xdr:row>
      <xdr:rowOff>160020</xdr:rowOff>
    </xdr:to>
    <xdr:sp macro="" textlink="">
      <xdr:nvSpPr>
        <xdr:cNvPr id="9" name="ZoneTexte 8"/>
        <xdr:cNvSpPr txBox="1"/>
      </xdr:nvSpPr>
      <xdr:spPr>
        <a:xfrm>
          <a:off x="1889760" y="2049780"/>
          <a:ext cx="4838700" cy="12192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bg1"/>
              </a:solidFill>
            </a:rPr>
            <a:t>Département :</a:t>
          </a:r>
        </a:p>
        <a:p>
          <a:r>
            <a:rPr lang="fr-FR" sz="1400" b="1">
              <a:solidFill>
                <a:schemeClr val="bg1"/>
              </a:solidFill>
            </a:rPr>
            <a:t>Interlocuteur :</a:t>
          </a:r>
        </a:p>
        <a:p>
          <a:r>
            <a:rPr lang="fr-FR" sz="1400" b="1">
              <a:solidFill>
                <a:schemeClr val="bg1"/>
              </a:solidFill>
            </a:rPr>
            <a:t>email :</a:t>
          </a:r>
        </a:p>
        <a:p>
          <a:r>
            <a:rPr lang="fr-FR" sz="1400" b="1">
              <a:solidFill>
                <a:schemeClr val="bg1"/>
              </a:solidFill>
            </a:rPr>
            <a:t>Tél :</a:t>
          </a:r>
        </a:p>
        <a:p>
          <a:r>
            <a:rPr lang="fr-FR" sz="1400" b="1">
              <a:solidFill>
                <a:schemeClr val="bg1"/>
              </a:solidFill>
            </a:rPr>
            <a:t>Date :</a:t>
          </a:r>
        </a:p>
      </xdr:txBody>
    </xdr:sp>
    <xdr:clientData/>
  </xdr:twoCellAnchor>
  <xdr:twoCellAnchor>
    <xdr:from>
      <xdr:col>0</xdr:col>
      <xdr:colOff>38100</xdr:colOff>
      <xdr:row>133</xdr:row>
      <xdr:rowOff>0</xdr:rowOff>
    </xdr:from>
    <xdr:to>
      <xdr:col>3</xdr:col>
      <xdr:colOff>7620</xdr:colOff>
      <xdr:row>148</xdr:row>
      <xdr:rowOff>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</xdr:colOff>
      <xdr:row>149</xdr:row>
      <xdr:rowOff>15240</xdr:rowOff>
    </xdr:from>
    <xdr:to>
      <xdr:col>3</xdr:col>
      <xdr:colOff>15240</xdr:colOff>
      <xdr:row>164</xdr:row>
      <xdr:rowOff>15240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76200</xdr:colOff>
      <xdr:row>134</xdr:row>
      <xdr:rowOff>76200</xdr:rowOff>
    </xdr:from>
    <xdr:to>
      <xdr:col>7</xdr:col>
      <xdr:colOff>15240</xdr:colOff>
      <xdr:row>163</xdr:row>
      <xdr:rowOff>0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165</xdr:row>
      <xdr:rowOff>0</xdr:rowOff>
    </xdr:from>
    <xdr:to>
      <xdr:col>2</xdr:col>
      <xdr:colOff>1051560</xdr:colOff>
      <xdr:row>180</xdr:row>
      <xdr:rowOff>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99060</xdr:colOff>
      <xdr:row>165</xdr:row>
      <xdr:rowOff>15240</xdr:rowOff>
    </xdr:from>
    <xdr:to>
      <xdr:col>6</xdr:col>
      <xdr:colOff>1074420</xdr:colOff>
      <xdr:row>189</xdr:row>
      <xdr:rowOff>68580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2</xdr:col>
      <xdr:colOff>1051560</xdr:colOff>
      <xdr:row>196</xdr:row>
      <xdr:rowOff>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121920</xdr:colOff>
      <xdr:row>191</xdr:row>
      <xdr:rowOff>137160</xdr:rowOff>
    </xdr:from>
    <xdr:to>
      <xdr:col>7</xdr:col>
      <xdr:colOff>22860</xdr:colOff>
      <xdr:row>205</xdr:row>
      <xdr:rowOff>167640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1485900</xdr:colOff>
      <xdr:row>18</xdr:row>
      <xdr:rowOff>83820</xdr:rowOff>
    </xdr:from>
    <xdr:to>
      <xdr:col>4</xdr:col>
      <xdr:colOff>1013460</xdr:colOff>
      <xdr:row>19</xdr:row>
      <xdr:rowOff>137160</xdr:rowOff>
    </xdr:to>
    <xdr:sp macro="" textlink="">
      <xdr:nvSpPr>
        <xdr:cNvPr id="3" name="Rectangle 2"/>
        <xdr:cNvSpPr/>
      </xdr:nvSpPr>
      <xdr:spPr>
        <a:xfrm>
          <a:off x="1912620" y="3375660"/>
          <a:ext cx="4785360" cy="23622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>
              <a:solidFill>
                <a:schemeClr val="tx1"/>
              </a:solidFill>
            </a:rPr>
            <a:t>Nota : zones en gris réservées aux calculs</a:t>
          </a:r>
          <a:r>
            <a:rPr lang="fr-FR" sz="1100" b="1" baseline="0">
              <a:solidFill>
                <a:schemeClr val="tx1"/>
              </a:solidFill>
            </a:rPr>
            <a:t> automatiques</a:t>
          </a:r>
          <a:endParaRPr lang="fr-F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53340</xdr:colOff>
      <xdr:row>131</xdr:row>
      <xdr:rowOff>68580</xdr:rowOff>
    </xdr:from>
    <xdr:to>
      <xdr:col>6</xdr:col>
      <xdr:colOff>1043940</xdr:colOff>
      <xdr:row>132</xdr:row>
      <xdr:rowOff>160020</xdr:rowOff>
    </xdr:to>
    <xdr:sp macro="" textlink="">
      <xdr:nvSpPr>
        <xdr:cNvPr id="4" name="Rectangle à coins arrondis 3"/>
        <xdr:cNvSpPr/>
      </xdr:nvSpPr>
      <xdr:spPr>
        <a:xfrm>
          <a:off x="480060" y="24025860"/>
          <a:ext cx="8412480" cy="2743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/>
            <a:t>Graphiques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G131"/>
  <sheetViews>
    <sheetView tabSelected="1" topLeftCell="A113" workbookViewId="0">
      <selection activeCell="I127" sqref="I127"/>
    </sheetView>
  </sheetViews>
  <sheetFormatPr baseColWidth="10" defaultRowHeight="15" x14ac:dyDescent="0.25"/>
  <cols>
    <col min="1" max="1" width="6.28515625" customWidth="1"/>
    <col min="2" max="2" width="45.140625" customWidth="1"/>
    <col min="3" max="8" width="15.7109375" customWidth="1"/>
  </cols>
  <sheetData>
    <row r="22" spans="1:7" s="1" customFormat="1" x14ac:dyDescent="0.25">
      <c r="A22" s="36" t="s">
        <v>51</v>
      </c>
      <c r="B22" s="36" t="s">
        <v>13</v>
      </c>
      <c r="C22" s="37">
        <v>2013</v>
      </c>
      <c r="D22" s="37">
        <v>2014</v>
      </c>
      <c r="E22" s="37">
        <v>2015</v>
      </c>
      <c r="F22" s="37">
        <v>2016</v>
      </c>
      <c r="G22" s="38" t="s">
        <v>11</v>
      </c>
    </row>
    <row r="23" spans="1:7" ht="14.45" x14ac:dyDescent="0.3">
      <c r="A23" s="6"/>
      <c r="B23" s="6"/>
      <c r="C23" s="6"/>
      <c r="D23" s="6"/>
      <c r="E23" s="6"/>
      <c r="F23" s="6"/>
      <c r="G23" s="2"/>
    </row>
    <row r="24" spans="1:7" ht="14.45" x14ac:dyDescent="0.3">
      <c r="A24" s="6" t="s">
        <v>45</v>
      </c>
      <c r="B24" s="19" t="s">
        <v>6</v>
      </c>
      <c r="C24" s="22"/>
      <c r="D24" s="22"/>
      <c r="E24" s="22"/>
      <c r="F24" s="22"/>
      <c r="G24" s="31">
        <f>(C24+D24+E24+F24)/4</f>
        <v>0</v>
      </c>
    </row>
    <row r="25" spans="1:7" ht="14.45" x14ac:dyDescent="0.3">
      <c r="A25" s="6" t="s">
        <v>46</v>
      </c>
      <c r="B25" s="19" t="s">
        <v>14</v>
      </c>
      <c r="C25" s="22">
        <v>1</v>
      </c>
      <c r="D25" s="22">
        <v>1</v>
      </c>
      <c r="E25" s="22">
        <v>1</v>
      </c>
      <c r="F25" s="22">
        <v>1</v>
      </c>
      <c r="G25" s="31">
        <f t="shared" ref="G25:G29" si="0">(C25+D25+E25+F25)/4</f>
        <v>1</v>
      </c>
    </row>
    <row r="26" spans="1:7" x14ac:dyDescent="0.25">
      <c r="A26" s="6" t="s">
        <v>47</v>
      </c>
      <c r="B26" s="7" t="s">
        <v>17</v>
      </c>
      <c r="C26" s="22"/>
      <c r="D26" s="22"/>
      <c r="E26" s="22"/>
      <c r="F26" s="22"/>
      <c r="G26" s="31">
        <f t="shared" si="0"/>
        <v>0</v>
      </c>
    </row>
    <row r="27" spans="1:7" x14ac:dyDescent="0.25">
      <c r="A27" s="6" t="s">
        <v>48</v>
      </c>
      <c r="B27" s="7" t="s">
        <v>12</v>
      </c>
      <c r="C27" s="22"/>
      <c r="D27" s="22"/>
      <c r="E27" s="22"/>
      <c r="F27" s="22"/>
      <c r="G27" s="31">
        <f t="shared" si="0"/>
        <v>0</v>
      </c>
    </row>
    <row r="28" spans="1:7" x14ac:dyDescent="0.25">
      <c r="A28" s="6" t="s">
        <v>49</v>
      </c>
      <c r="B28" s="7" t="s">
        <v>15</v>
      </c>
      <c r="C28" s="22"/>
      <c r="D28" s="22"/>
      <c r="E28" s="22"/>
      <c r="F28" s="22"/>
      <c r="G28" s="31">
        <f t="shared" si="0"/>
        <v>0</v>
      </c>
    </row>
    <row r="29" spans="1:7" x14ac:dyDescent="0.25">
      <c r="A29" s="6" t="s">
        <v>50</v>
      </c>
      <c r="B29" s="7" t="s">
        <v>16</v>
      </c>
      <c r="C29" s="22"/>
      <c r="D29" s="22"/>
      <c r="E29" s="22"/>
      <c r="F29" s="22"/>
      <c r="G29" s="31">
        <f t="shared" si="0"/>
        <v>0</v>
      </c>
    </row>
    <row r="30" spans="1:7" ht="14.45" x14ac:dyDescent="0.3">
      <c r="A30" s="8"/>
      <c r="B30" s="8"/>
      <c r="C30" s="8"/>
      <c r="D30" s="8"/>
      <c r="E30" s="8"/>
      <c r="F30" s="8"/>
      <c r="G30" s="8"/>
    </row>
    <row r="31" spans="1:7" s="1" customFormat="1" x14ac:dyDescent="0.25">
      <c r="A31" s="39" t="s">
        <v>52</v>
      </c>
      <c r="B31" s="39" t="s">
        <v>18</v>
      </c>
      <c r="C31" s="40" t="s">
        <v>7</v>
      </c>
      <c r="D31" s="40" t="s">
        <v>8</v>
      </c>
      <c r="E31" s="40" t="s">
        <v>9</v>
      </c>
      <c r="F31" s="40" t="s">
        <v>10</v>
      </c>
      <c r="G31" s="41" t="s">
        <v>11</v>
      </c>
    </row>
    <row r="32" spans="1:7" ht="14.45" x14ac:dyDescent="0.3">
      <c r="A32" s="9"/>
      <c r="B32" s="9"/>
      <c r="C32" s="9"/>
      <c r="D32" s="9"/>
      <c r="E32" s="9"/>
      <c r="F32" s="9"/>
      <c r="G32" s="2"/>
    </row>
    <row r="33" spans="1:7" x14ac:dyDescent="0.25">
      <c r="A33" s="9" t="s">
        <v>53</v>
      </c>
      <c r="B33" s="51" t="s">
        <v>19</v>
      </c>
      <c r="C33" s="32"/>
      <c r="D33" s="32"/>
      <c r="E33" s="32"/>
      <c r="F33" s="32"/>
      <c r="G33" s="31">
        <f>(C33+D33+E33+F33)/4</f>
        <v>0</v>
      </c>
    </row>
    <row r="34" spans="1:7" x14ac:dyDescent="0.25">
      <c r="A34" s="9" t="s">
        <v>54</v>
      </c>
      <c r="B34" s="51" t="s">
        <v>21</v>
      </c>
      <c r="C34" s="32"/>
      <c r="D34" s="32"/>
      <c r="E34" s="32"/>
      <c r="F34" s="32"/>
      <c r="G34" s="31">
        <f t="shared" ref="G34:G36" si="1">(C34+D34+E34+F34)/4</f>
        <v>0</v>
      </c>
    </row>
    <row r="35" spans="1:7" ht="14.45" x14ac:dyDescent="0.3">
      <c r="A35" s="9" t="s">
        <v>55</v>
      </c>
      <c r="B35" s="51" t="s">
        <v>20</v>
      </c>
      <c r="C35" s="32"/>
      <c r="D35" s="32"/>
      <c r="E35" s="32"/>
      <c r="F35" s="32"/>
      <c r="G35" s="31">
        <f t="shared" si="1"/>
        <v>0</v>
      </c>
    </row>
    <row r="36" spans="1:7" x14ac:dyDescent="0.25">
      <c r="A36" s="9" t="s">
        <v>141</v>
      </c>
      <c r="B36" s="51" t="s">
        <v>142</v>
      </c>
      <c r="C36" s="33"/>
      <c r="D36" s="33"/>
      <c r="E36" s="33"/>
      <c r="F36" s="33"/>
      <c r="G36" s="34">
        <f t="shared" si="1"/>
        <v>0</v>
      </c>
    </row>
    <row r="37" spans="1:7" ht="14.45" x14ac:dyDescent="0.3">
      <c r="G37" s="8"/>
    </row>
    <row r="38" spans="1:7" s="1" customFormat="1" x14ac:dyDescent="0.25">
      <c r="A38" s="42" t="s">
        <v>56</v>
      </c>
      <c r="B38" s="42" t="s">
        <v>22</v>
      </c>
      <c r="C38" s="43" t="s">
        <v>7</v>
      </c>
      <c r="D38" s="43" t="s">
        <v>8</v>
      </c>
      <c r="E38" s="43" t="s">
        <v>9</v>
      </c>
      <c r="F38" s="43" t="s">
        <v>10</v>
      </c>
      <c r="G38" s="38" t="s">
        <v>11</v>
      </c>
    </row>
    <row r="39" spans="1:7" ht="14.45" x14ac:dyDescent="0.3">
      <c r="A39" s="10"/>
      <c r="B39" s="10"/>
      <c r="C39" s="10"/>
      <c r="D39" s="10"/>
      <c r="E39" s="10"/>
      <c r="F39" s="10"/>
      <c r="G39" s="2"/>
    </row>
    <row r="40" spans="1:7" x14ac:dyDescent="0.25">
      <c r="A40" s="10" t="s">
        <v>57</v>
      </c>
      <c r="B40" s="18" t="s">
        <v>23</v>
      </c>
      <c r="C40" s="23"/>
      <c r="D40" s="23"/>
      <c r="E40" s="23"/>
      <c r="F40" s="23"/>
      <c r="G40" s="24">
        <f>(C40+D40+E40+F40)/4</f>
        <v>0</v>
      </c>
    </row>
    <row r="41" spans="1:7" x14ac:dyDescent="0.25">
      <c r="A41" s="10" t="s">
        <v>58</v>
      </c>
      <c r="B41" s="18" t="s">
        <v>24</v>
      </c>
      <c r="C41" s="23"/>
      <c r="D41" s="23"/>
      <c r="E41" s="23"/>
      <c r="F41" s="23"/>
      <c r="G41" s="24">
        <f t="shared" ref="G41:G51" si="2">(C41+D41+E41+F41)/4</f>
        <v>0</v>
      </c>
    </row>
    <row r="42" spans="1:7" ht="14.45" x14ac:dyDescent="0.3">
      <c r="A42" s="10"/>
      <c r="B42" s="18"/>
      <c r="C42" s="23"/>
      <c r="D42" s="23"/>
      <c r="E42" s="23"/>
      <c r="F42" s="23"/>
      <c r="G42" s="24">
        <f t="shared" si="2"/>
        <v>0</v>
      </c>
    </row>
    <row r="43" spans="1:7" x14ac:dyDescent="0.25">
      <c r="A43" s="10" t="s">
        <v>59</v>
      </c>
      <c r="B43" s="18" t="s">
        <v>154</v>
      </c>
      <c r="C43" s="23"/>
      <c r="D43" s="23"/>
      <c r="E43" s="23"/>
      <c r="F43" s="23"/>
      <c r="G43" s="24">
        <f t="shared" si="2"/>
        <v>0</v>
      </c>
    </row>
    <row r="44" spans="1:7" ht="14.45" x14ac:dyDescent="0.3">
      <c r="A44" s="10" t="s">
        <v>60</v>
      </c>
      <c r="B44" s="18" t="s">
        <v>25</v>
      </c>
      <c r="C44" s="23"/>
      <c r="D44" s="23"/>
      <c r="E44" s="23"/>
      <c r="F44" s="23"/>
      <c r="G44" s="24">
        <f t="shared" si="2"/>
        <v>0</v>
      </c>
    </row>
    <row r="45" spans="1:7" x14ac:dyDescent="0.25">
      <c r="A45" s="10" t="s">
        <v>61</v>
      </c>
      <c r="B45" s="18" t="s">
        <v>26</v>
      </c>
      <c r="C45" s="23"/>
      <c r="D45" s="23"/>
      <c r="E45" s="23"/>
      <c r="F45" s="23"/>
      <c r="G45" s="24">
        <f t="shared" si="2"/>
        <v>0</v>
      </c>
    </row>
    <row r="46" spans="1:7" x14ac:dyDescent="0.25">
      <c r="A46" s="10" t="s">
        <v>62</v>
      </c>
      <c r="B46" s="18" t="s">
        <v>28</v>
      </c>
      <c r="C46" s="23"/>
      <c r="D46" s="23"/>
      <c r="E46" s="23"/>
      <c r="F46" s="23"/>
      <c r="G46" s="24">
        <f t="shared" si="2"/>
        <v>0</v>
      </c>
    </row>
    <row r="47" spans="1:7" ht="14.45" x14ac:dyDescent="0.3">
      <c r="A47" s="10" t="s">
        <v>63</v>
      </c>
      <c r="B47" s="2" t="s">
        <v>29</v>
      </c>
      <c r="C47" s="24">
        <f>C35*C36</f>
        <v>0</v>
      </c>
      <c r="D47" s="24">
        <f t="shared" ref="D47:F47" si="3">D35*D36</f>
        <v>0</v>
      </c>
      <c r="E47" s="24">
        <f t="shared" si="3"/>
        <v>0</v>
      </c>
      <c r="F47" s="24">
        <f t="shared" si="3"/>
        <v>0</v>
      </c>
      <c r="G47" s="24">
        <f t="shared" si="2"/>
        <v>0</v>
      </c>
    </row>
    <row r="48" spans="1:7" ht="14.45" x14ac:dyDescent="0.3">
      <c r="A48" s="10" t="s">
        <v>64</v>
      </c>
      <c r="B48" s="18" t="s">
        <v>30</v>
      </c>
      <c r="C48" s="23"/>
      <c r="D48" s="23"/>
      <c r="E48" s="23"/>
      <c r="F48" s="23"/>
      <c r="G48" s="24">
        <f t="shared" si="2"/>
        <v>0</v>
      </c>
    </row>
    <row r="49" spans="1:7" ht="14.45" x14ac:dyDescent="0.3">
      <c r="A49" s="10" t="s">
        <v>65</v>
      </c>
      <c r="B49" s="18" t="s">
        <v>31</v>
      </c>
      <c r="C49" s="23"/>
      <c r="D49" s="23"/>
      <c r="E49" s="23"/>
      <c r="F49" s="23"/>
      <c r="G49" s="24">
        <f t="shared" si="2"/>
        <v>0</v>
      </c>
    </row>
    <row r="50" spans="1:7" x14ac:dyDescent="0.25">
      <c r="A50" s="10" t="s">
        <v>66</v>
      </c>
      <c r="B50" s="18" t="s">
        <v>33</v>
      </c>
      <c r="C50" s="23"/>
      <c r="D50" s="23"/>
      <c r="E50" s="23"/>
      <c r="F50" s="23"/>
      <c r="G50" s="24">
        <f t="shared" si="2"/>
        <v>0</v>
      </c>
    </row>
    <row r="51" spans="1:7" x14ac:dyDescent="0.25">
      <c r="A51" s="10" t="s">
        <v>67</v>
      </c>
      <c r="B51" s="18" t="s">
        <v>32</v>
      </c>
      <c r="C51" s="23"/>
      <c r="D51" s="23"/>
      <c r="E51" s="23"/>
      <c r="F51" s="23"/>
      <c r="G51" s="24">
        <f t="shared" si="2"/>
        <v>0</v>
      </c>
    </row>
    <row r="52" spans="1:7" ht="14.45" x14ac:dyDescent="0.3">
      <c r="G52" s="12"/>
    </row>
    <row r="53" spans="1:7" s="1" customFormat="1" x14ac:dyDescent="0.25">
      <c r="A53" s="44" t="s">
        <v>68</v>
      </c>
      <c r="B53" s="44" t="s">
        <v>35</v>
      </c>
      <c r="C53" s="45" t="s">
        <v>7</v>
      </c>
      <c r="D53" s="45" t="s">
        <v>8</v>
      </c>
      <c r="E53" s="45" t="s">
        <v>9</v>
      </c>
      <c r="F53" s="45" t="s">
        <v>10</v>
      </c>
      <c r="G53" s="38" t="s">
        <v>11</v>
      </c>
    </row>
    <row r="54" spans="1:7" ht="14.45" x14ac:dyDescent="0.3">
      <c r="A54" s="11"/>
      <c r="B54" s="11"/>
      <c r="C54" s="11"/>
      <c r="D54" s="11"/>
      <c r="E54" s="11"/>
      <c r="F54" s="11"/>
      <c r="G54" s="2"/>
    </row>
    <row r="55" spans="1:7" x14ac:dyDescent="0.25">
      <c r="A55" s="11" t="s">
        <v>69</v>
      </c>
      <c r="B55" s="17" t="s">
        <v>34</v>
      </c>
      <c r="C55" s="25"/>
      <c r="D55" s="25"/>
      <c r="E55" s="25"/>
      <c r="F55" s="25"/>
      <c r="G55" s="24">
        <f>(C55+D55+E55+F55)/4</f>
        <v>0</v>
      </c>
    </row>
    <row r="56" spans="1:7" x14ac:dyDescent="0.25">
      <c r="A56" s="11" t="s">
        <v>70</v>
      </c>
      <c r="B56" s="17" t="s">
        <v>154</v>
      </c>
      <c r="C56" s="25"/>
      <c r="D56" s="25"/>
      <c r="E56" s="25"/>
      <c r="F56" s="25"/>
      <c r="G56" s="24">
        <f t="shared" ref="G56:G131" si="4">(C56+D56+E56+F56)/4</f>
        <v>0</v>
      </c>
    </row>
    <row r="57" spans="1:7" ht="14.45" x14ac:dyDescent="0.3">
      <c r="A57" s="11" t="s">
        <v>71</v>
      </c>
      <c r="B57" s="17" t="s">
        <v>25</v>
      </c>
      <c r="C57" s="25"/>
      <c r="D57" s="25"/>
      <c r="E57" s="25"/>
      <c r="F57" s="25"/>
      <c r="G57" s="24">
        <f t="shared" si="4"/>
        <v>0</v>
      </c>
    </row>
    <row r="58" spans="1:7" x14ac:dyDescent="0.25">
      <c r="A58" s="11" t="s">
        <v>72</v>
      </c>
      <c r="B58" s="17" t="s">
        <v>26</v>
      </c>
      <c r="C58" s="25">
        <v>10</v>
      </c>
      <c r="D58" s="25">
        <v>10</v>
      </c>
      <c r="E58" s="25">
        <v>10</v>
      </c>
      <c r="F58" s="25">
        <v>10</v>
      </c>
      <c r="G58" s="24">
        <f t="shared" si="4"/>
        <v>10</v>
      </c>
    </row>
    <row r="59" spans="1:7" x14ac:dyDescent="0.25">
      <c r="A59" s="11" t="s">
        <v>73</v>
      </c>
      <c r="B59" s="17" t="s">
        <v>36</v>
      </c>
      <c r="C59" s="25">
        <v>1</v>
      </c>
      <c r="D59" s="25">
        <v>1</v>
      </c>
      <c r="E59" s="25">
        <v>1</v>
      </c>
      <c r="F59" s="25">
        <v>1</v>
      </c>
      <c r="G59" s="24">
        <f t="shared" si="4"/>
        <v>1</v>
      </c>
    </row>
    <row r="60" spans="1:7" x14ac:dyDescent="0.25">
      <c r="A60" s="11" t="s">
        <v>74</v>
      </c>
      <c r="B60" s="17" t="s">
        <v>37</v>
      </c>
      <c r="C60" s="25">
        <v>1</v>
      </c>
      <c r="D60" s="25">
        <v>1</v>
      </c>
      <c r="E60" s="25">
        <v>1</v>
      </c>
      <c r="F60" s="25">
        <v>1</v>
      </c>
      <c r="G60" s="24">
        <f t="shared" si="4"/>
        <v>1</v>
      </c>
    </row>
    <row r="61" spans="1:7" ht="14.45" x14ac:dyDescent="0.3">
      <c r="A61" s="11" t="s">
        <v>75</v>
      </c>
      <c r="B61" s="17" t="s">
        <v>39</v>
      </c>
      <c r="C61" s="25">
        <v>1</v>
      </c>
      <c r="D61" s="25">
        <v>1</v>
      </c>
      <c r="E61" s="25">
        <v>1</v>
      </c>
      <c r="F61" s="25">
        <v>1</v>
      </c>
      <c r="G61" s="24">
        <f t="shared" si="4"/>
        <v>1</v>
      </c>
    </row>
    <row r="62" spans="1:7" ht="14.45" x14ac:dyDescent="0.3">
      <c r="A62" s="11" t="s">
        <v>76</v>
      </c>
      <c r="B62" s="17" t="s">
        <v>38</v>
      </c>
      <c r="C62" s="24">
        <f>C58-C59-C60-C61</f>
        <v>7</v>
      </c>
      <c r="D62" s="24">
        <f t="shared" ref="D62:F62" si="5">D58-D59-D60-D61</f>
        <v>7</v>
      </c>
      <c r="E62" s="24">
        <f t="shared" si="5"/>
        <v>7</v>
      </c>
      <c r="F62" s="24">
        <f t="shared" si="5"/>
        <v>7</v>
      </c>
      <c r="G62" s="24">
        <f t="shared" si="4"/>
        <v>7</v>
      </c>
    </row>
    <row r="63" spans="1:7" ht="14.45" x14ac:dyDescent="0.3">
      <c r="A63" s="13"/>
      <c r="B63" s="13"/>
      <c r="C63" s="13"/>
      <c r="D63" s="13"/>
      <c r="E63" s="13"/>
      <c r="F63" s="13"/>
      <c r="G63" s="14"/>
    </row>
    <row r="64" spans="1:7" s="1" customFormat="1" x14ac:dyDescent="0.25">
      <c r="A64" s="46" t="s">
        <v>77</v>
      </c>
      <c r="B64" s="46" t="s">
        <v>87</v>
      </c>
      <c r="C64" s="47">
        <v>2013</v>
      </c>
      <c r="D64" s="47">
        <v>2014</v>
      </c>
      <c r="E64" s="47">
        <v>2015</v>
      </c>
      <c r="F64" s="47">
        <v>2016</v>
      </c>
      <c r="G64" s="48" t="s">
        <v>11</v>
      </c>
    </row>
    <row r="65" spans="1:7" ht="14.45" x14ac:dyDescent="0.3">
      <c r="A65" s="15"/>
      <c r="B65" s="15"/>
      <c r="C65" s="15"/>
      <c r="D65" s="15"/>
      <c r="E65" s="15"/>
      <c r="F65" s="15"/>
      <c r="G65" s="3"/>
    </row>
    <row r="66" spans="1:7" ht="14.45" x14ac:dyDescent="0.3">
      <c r="A66" s="15" t="s">
        <v>78</v>
      </c>
      <c r="B66" s="16" t="s">
        <v>41</v>
      </c>
      <c r="C66" s="26"/>
      <c r="D66" s="26"/>
      <c r="E66" s="26"/>
      <c r="F66" s="26"/>
      <c r="G66" s="24">
        <f t="shared" si="4"/>
        <v>0</v>
      </c>
    </row>
    <row r="67" spans="1:7" ht="14.45" x14ac:dyDescent="0.3">
      <c r="A67" s="15" t="s">
        <v>79</v>
      </c>
      <c r="B67" s="16" t="s">
        <v>86</v>
      </c>
      <c r="C67" s="26"/>
      <c r="D67" s="26"/>
      <c r="E67" s="26"/>
      <c r="F67" s="26"/>
      <c r="G67" s="24">
        <f t="shared" si="4"/>
        <v>0</v>
      </c>
    </row>
    <row r="68" spans="1:7" x14ac:dyDescent="0.25">
      <c r="A68" s="15" t="s">
        <v>80</v>
      </c>
      <c r="B68" s="16" t="s">
        <v>40</v>
      </c>
      <c r="C68" s="26"/>
      <c r="D68" s="26"/>
      <c r="E68" s="26"/>
      <c r="F68" s="26"/>
      <c r="G68" s="24">
        <f t="shared" si="4"/>
        <v>0</v>
      </c>
    </row>
    <row r="69" spans="1:7" x14ac:dyDescent="0.25">
      <c r="A69" s="15" t="s">
        <v>81</v>
      </c>
      <c r="B69" s="16" t="s">
        <v>0</v>
      </c>
      <c r="C69" s="26">
        <v>1</v>
      </c>
      <c r="D69" s="26">
        <v>1</v>
      </c>
      <c r="E69" s="26">
        <v>1</v>
      </c>
      <c r="F69" s="26">
        <v>1</v>
      </c>
      <c r="G69" s="24">
        <f t="shared" si="4"/>
        <v>1</v>
      </c>
    </row>
    <row r="70" spans="1:7" ht="14.45" x14ac:dyDescent="0.3">
      <c r="A70" s="15" t="s">
        <v>82</v>
      </c>
      <c r="B70" s="16" t="s">
        <v>155</v>
      </c>
      <c r="C70" s="26"/>
      <c r="D70" s="26"/>
      <c r="E70" s="26"/>
      <c r="F70" s="26"/>
      <c r="G70" s="24"/>
    </row>
    <row r="71" spans="1:7" x14ac:dyDescent="0.25">
      <c r="A71" s="15" t="s">
        <v>83</v>
      </c>
      <c r="B71" s="16" t="s">
        <v>42</v>
      </c>
      <c r="C71" s="26"/>
      <c r="D71" s="26"/>
      <c r="E71" s="26"/>
      <c r="F71" s="26"/>
      <c r="G71" s="24">
        <f t="shared" si="4"/>
        <v>0</v>
      </c>
    </row>
    <row r="72" spans="1:7" ht="14.45" x14ac:dyDescent="0.3">
      <c r="A72" s="15" t="s">
        <v>84</v>
      </c>
      <c r="B72" s="16" t="s">
        <v>1</v>
      </c>
      <c r="C72" s="26"/>
      <c r="D72" s="26"/>
      <c r="E72" s="26"/>
      <c r="F72" s="26"/>
      <c r="G72" s="24">
        <f t="shared" si="4"/>
        <v>0</v>
      </c>
    </row>
    <row r="73" spans="1:7" x14ac:dyDescent="0.25">
      <c r="A73" s="15" t="s">
        <v>85</v>
      </c>
      <c r="B73" s="16" t="s">
        <v>43</v>
      </c>
      <c r="C73" s="26"/>
      <c r="D73" s="26"/>
      <c r="E73" s="26"/>
      <c r="F73" s="26"/>
      <c r="G73" s="24">
        <f t="shared" si="4"/>
        <v>0</v>
      </c>
    </row>
    <row r="74" spans="1:7" ht="14.45" x14ac:dyDescent="0.3">
      <c r="A74" s="15" t="s">
        <v>156</v>
      </c>
      <c r="B74" s="16" t="s">
        <v>44</v>
      </c>
      <c r="C74" s="26">
        <v>7</v>
      </c>
      <c r="D74" s="26">
        <v>7</v>
      </c>
      <c r="E74" s="26">
        <v>7</v>
      </c>
      <c r="F74" s="26">
        <v>7</v>
      </c>
      <c r="G74" s="24">
        <f t="shared" si="4"/>
        <v>7</v>
      </c>
    </row>
    <row r="77" spans="1:7" s="1" customFormat="1" ht="14.45" x14ac:dyDescent="0.3">
      <c r="A77" s="49" t="s">
        <v>109</v>
      </c>
      <c r="B77" s="49" t="s">
        <v>88</v>
      </c>
      <c r="C77" s="38">
        <v>2013</v>
      </c>
      <c r="D77" s="38">
        <v>2014</v>
      </c>
      <c r="E77" s="38">
        <v>2015</v>
      </c>
      <c r="F77" s="50">
        <v>2016</v>
      </c>
      <c r="G77" s="48" t="s">
        <v>11</v>
      </c>
    </row>
    <row r="78" spans="1:7" ht="14.45" x14ac:dyDescent="0.3">
      <c r="A78" s="2"/>
      <c r="B78" s="2"/>
      <c r="C78" s="2"/>
      <c r="D78" s="2"/>
      <c r="E78" s="2"/>
      <c r="F78" s="5"/>
      <c r="G78" s="3"/>
    </row>
    <row r="79" spans="1:7" ht="14.45" x14ac:dyDescent="0.3">
      <c r="A79" s="2" t="s">
        <v>110</v>
      </c>
      <c r="B79" s="2" t="s">
        <v>96</v>
      </c>
      <c r="C79" s="24">
        <f>C40</f>
        <v>0</v>
      </c>
      <c r="D79" s="24">
        <f t="shared" ref="D79:F79" si="6">D40</f>
        <v>0</v>
      </c>
      <c r="E79" s="24">
        <f t="shared" si="6"/>
        <v>0</v>
      </c>
      <c r="F79" s="24">
        <f t="shared" si="6"/>
        <v>0</v>
      </c>
      <c r="G79" s="24">
        <f t="shared" si="4"/>
        <v>0</v>
      </c>
    </row>
    <row r="80" spans="1:7" ht="14.45" x14ac:dyDescent="0.3">
      <c r="A80" s="2" t="s">
        <v>111</v>
      </c>
      <c r="B80" s="2" t="s">
        <v>97</v>
      </c>
      <c r="C80" s="24">
        <f>C55</f>
        <v>0</v>
      </c>
      <c r="D80" s="24">
        <f t="shared" ref="D80:F80" si="7">D55</f>
        <v>0</v>
      </c>
      <c r="E80" s="24">
        <f t="shared" si="7"/>
        <v>0</v>
      </c>
      <c r="F80" s="24">
        <f t="shared" si="7"/>
        <v>0</v>
      </c>
      <c r="G80" s="24">
        <f t="shared" si="4"/>
        <v>0</v>
      </c>
    </row>
    <row r="81" spans="1:7" ht="14.45" x14ac:dyDescent="0.3">
      <c r="A81" s="2" t="s">
        <v>112</v>
      </c>
      <c r="B81" s="2" t="s">
        <v>98</v>
      </c>
      <c r="C81" s="24">
        <f>C58</f>
        <v>10</v>
      </c>
      <c r="D81" s="24">
        <f t="shared" ref="D81:F81" si="8">D58</f>
        <v>10</v>
      </c>
      <c r="E81" s="24">
        <f t="shared" si="8"/>
        <v>10</v>
      </c>
      <c r="F81" s="24">
        <f t="shared" si="8"/>
        <v>10</v>
      </c>
      <c r="G81" s="24">
        <f t="shared" si="4"/>
        <v>10</v>
      </c>
    </row>
    <row r="82" spans="1:7" ht="14.45" x14ac:dyDescent="0.3">
      <c r="A82" s="2" t="s">
        <v>113</v>
      </c>
      <c r="B82" s="2" t="s">
        <v>99</v>
      </c>
      <c r="C82" s="24">
        <f>C45</f>
        <v>0</v>
      </c>
      <c r="D82" s="24">
        <f t="shared" ref="D82:F82" si="9">D45</f>
        <v>0</v>
      </c>
      <c r="E82" s="24">
        <f t="shared" si="9"/>
        <v>0</v>
      </c>
      <c r="F82" s="24">
        <f t="shared" si="9"/>
        <v>0</v>
      </c>
      <c r="G82" s="24">
        <f t="shared" si="4"/>
        <v>0</v>
      </c>
    </row>
    <row r="83" spans="1:7" ht="14.45" x14ac:dyDescent="0.3">
      <c r="A83" s="2"/>
      <c r="B83" s="2"/>
      <c r="C83" s="24"/>
      <c r="D83" s="24"/>
      <c r="E83" s="24"/>
      <c r="F83" s="27"/>
      <c r="G83" s="24"/>
    </row>
    <row r="84" spans="1:7" ht="14.45" x14ac:dyDescent="0.3">
      <c r="A84" s="2" t="s">
        <v>114</v>
      </c>
      <c r="B84" s="2" t="s">
        <v>100</v>
      </c>
      <c r="C84" s="24">
        <f>C46</f>
        <v>0</v>
      </c>
      <c r="D84" s="24">
        <f t="shared" ref="D84:F84" si="10">D46</f>
        <v>0</v>
      </c>
      <c r="E84" s="24">
        <f t="shared" si="10"/>
        <v>0</v>
      </c>
      <c r="F84" s="24">
        <f t="shared" si="10"/>
        <v>0</v>
      </c>
      <c r="G84" s="24">
        <f t="shared" si="4"/>
        <v>0</v>
      </c>
    </row>
    <row r="85" spans="1:7" ht="14.45" x14ac:dyDescent="0.3">
      <c r="A85" s="2" t="s">
        <v>115</v>
      </c>
      <c r="B85" s="2" t="s">
        <v>27</v>
      </c>
      <c r="C85" s="24">
        <f>C48</f>
        <v>0</v>
      </c>
      <c r="D85" s="24">
        <f t="shared" ref="D85:F85" si="11">D48</f>
        <v>0</v>
      </c>
      <c r="E85" s="24">
        <f t="shared" si="11"/>
        <v>0</v>
      </c>
      <c r="F85" s="24">
        <f t="shared" si="11"/>
        <v>0</v>
      </c>
      <c r="G85" s="24">
        <f t="shared" si="4"/>
        <v>0</v>
      </c>
    </row>
    <row r="86" spans="1:7" ht="14.45" x14ac:dyDescent="0.3">
      <c r="A86" s="2" t="s">
        <v>116</v>
      </c>
      <c r="B86" s="2" t="s">
        <v>101</v>
      </c>
      <c r="C86" s="24">
        <f>C49</f>
        <v>0</v>
      </c>
      <c r="D86" s="24">
        <f t="shared" ref="D86:F86" si="12">D49</f>
        <v>0</v>
      </c>
      <c r="E86" s="24">
        <f t="shared" si="12"/>
        <v>0</v>
      </c>
      <c r="F86" s="24">
        <f t="shared" si="12"/>
        <v>0</v>
      </c>
      <c r="G86" s="24">
        <f t="shared" si="4"/>
        <v>0</v>
      </c>
    </row>
    <row r="87" spans="1:7" x14ac:dyDescent="0.25">
      <c r="A87" s="2" t="s">
        <v>117</v>
      </c>
      <c r="B87" s="2" t="s">
        <v>102</v>
      </c>
      <c r="C87" s="24">
        <f>C51</f>
        <v>0</v>
      </c>
      <c r="D87" s="24">
        <f t="shared" ref="D87:F87" si="13">D51</f>
        <v>0</v>
      </c>
      <c r="E87" s="24">
        <f t="shared" si="13"/>
        <v>0</v>
      </c>
      <c r="F87" s="24">
        <f t="shared" si="13"/>
        <v>0</v>
      </c>
      <c r="G87" s="24">
        <f t="shared" si="4"/>
        <v>0</v>
      </c>
    </row>
    <row r="88" spans="1:7" x14ac:dyDescent="0.25">
      <c r="A88" s="2"/>
      <c r="B88" s="2"/>
      <c r="C88" s="2"/>
      <c r="D88" s="2"/>
      <c r="E88" s="2"/>
      <c r="F88" s="5"/>
      <c r="G88" s="3"/>
    </row>
    <row r="89" spans="1:7" x14ac:dyDescent="0.25">
      <c r="A89" s="2" t="s">
        <v>118</v>
      </c>
      <c r="B89" s="2" t="s">
        <v>3</v>
      </c>
      <c r="C89" s="35">
        <f>C59/C100</f>
        <v>0.1</v>
      </c>
      <c r="D89" s="35">
        <f t="shared" ref="D89:F89" si="14">D59/D100</f>
        <v>0.1</v>
      </c>
      <c r="E89" s="35">
        <f t="shared" si="14"/>
        <v>0.1</v>
      </c>
      <c r="F89" s="35">
        <f t="shared" si="14"/>
        <v>0.1</v>
      </c>
      <c r="G89" s="35">
        <f t="shared" si="4"/>
        <v>0.1</v>
      </c>
    </row>
    <row r="90" spans="1:7" x14ac:dyDescent="0.25">
      <c r="A90" s="2" t="s">
        <v>119</v>
      </c>
      <c r="B90" s="2" t="s">
        <v>2</v>
      </c>
      <c r="C90" s="35">
        <f>C60/C100</f>
        <v>0.1</v>
      </c>
      <c r="D90" s="35">
        <f t="shared" ref="D90:F90" si="15">D60/D100</f>
        <v>0.1</v>
      </c>
      <c r="E90" s="35">
        <f t="shared" si="15"/>
        <v>0.1</v>
      </c>
      <c r="F90" s="35">
        <f t="shared" si="15"/>
        <v>0.1</v>
      </c>
      <c r="G90" s="35">
        <f t="shared" si="4"/>
        <v>0.1</v>
      </c>
    </row>
    <row r="91" spans="1:7" x14ac:dyDescent="0.25">
      <c r="A91" s="2" t="s">
        <v>120</v>
      </c>
      <c r="B91" s="2" t="s">
        <v>41</v>
      </c>
      <c r="C91" s="35">
        <f>C66/C100</f>
        <v>0</v>
      </c>
      <c r="D91" s="35">
        <f t="shared" ref="D91:F91" si="16">D66/D100</f>
        <v>0</v>
      </c>
      <c r="E91" s="35">
        <f t="shared" si="16"/>
        <v>0</v>
      </c>
      <c r="F91" s="35">
        <f t="shared" si="16"/>
        <v>0</v>
      </c>
      <c r="G91" s="35">
        <f t="shared" si="4"/>
        <v>0</v>
      </c>
    </row>
    <row r="92" spans="1:7" x14ac:dyDescent="0.25">
      <c r="A92" s="2" t="s">
        <v>121</v>
      </c>
      <c r="B92" s="2" t="s">
        <v>40</v>
      </c>
      <c r="C92" s="35">
        <f>C68/C100</f>
        <v>0</v>
      </c>
      <c r="D92" s="35">
        <f t="shared" ref="D92:F92" si="17">D68/D100</f>
        <v>0</v>
      </c>
      <c r="E92" s="35">
        <f t="shared" si="17"/>
        <v>0</v>
      </c>
      <c r="F92" s="35">
        <f t="shared" si="17"/>
        <v>0</v>
      </c>
      <c r="G92" s="35">
        <f t="shared" si="4"/>
        <v>0</v>
      </c>
    </row>
    <row r="93" spans="1:7" x14ac:dyDescent="0.25">
      <c r="A93" s="2" t="s">
        <v>122</v>
      </c>
      <c r="B93" s="2" t="s">
        <v>0</v>
      </c>
      <c r="C93" s="35">
        <f>C69/C100</f>
        <v>0.1</v>
      </c>
      <c r="D93" s="35">
        <f t="shared" ref="D93:F93" si="18">D69/D100</f>
        <v>0.1</v>
      </c>
      <c r="E93" s="35">
        <f t="shared" si="18"/>
        <v>0.1</v>
      </c>
      <c r="F93" s="35">
        <f t="shared" si="18"/>
        <v>0.1</v>
      </c>
      <c r="G93" s="35">
        <f t="shared" si="4"/>
        <v>0.1</v>
      </c>
    </row>
    <row r="94" spans="1:7" x14ac:dyDescent="0.25">
      <c r="A94" s="2" t="s">
        <v>123</v>
      </c>
      <c r="B94" s="2" t="s">
        <v>157</v>
      </c>
      <c r="C94" s="35">
        <f>C70/C69</f>
        <v>0</v>
      </c>
      <c r="D94" s="35">
        <f t="shared" ref="D94:F94" si="19">D70/D69</f>
        <v>0</v>
      </c>
      <c r="E94" s="35">
        <f t="shared" si="19"/>
        <v>0</v>
      </c>
      <c r="F94" s="35">
        <f t="shared" si="19"/>
        <v>0</v>
      </c>
      <c r="G94" s="35">
        <f t="shared" si="4"/>
        <v>0</v>
      </c>
    </row>
    <row r="95" spans="1:7" x14ac:dyDescent="0.25">
      <c r="A95" s="2" t="s">
        <v>124</v>
      </c>
      <c r="B95" s="2" t="s">
        <v>42</v>
      </c>
      <c r="C95" s="35">
        <f>C71/C100</f>
        <v>0</v>
      </c>
      <c r="D95" s="35">
        <f t="shared" ref="D95:F95" si="20">D71/D100</f>
        <v>0</v>
      </c>
      <c r="E95" s="35">
        <f t="shared" si="20"/>
        <v>0</v>
      </c>
      <c r="F95" s="35">
        <f t="shared" si="20"/>
        <v>0</v>
      </c>
      <c r="G95" s="35">
        <f t="shared" si="4"/>
        <v>0</v>
      </c>
    </row>
    <row r="96" spans="1:7" x14ac:dyDescent="0.25">
      <c r="A96" s="2" t="s">
        <v>125</v>
      </c>
      <c r="B96" s="2" t="s">
        <v>1</v>
      </c>
      <c r="C96" s="35">
        <f>C72/C100</f>
        <v>0</v>
      </c>
      <c r="D96" s="35">
        <f t="shared" ref="D96:F96" si="21">D72/D100</f>
        <v>0</v>
      </c>
      <c r="E96" s="35">
        <f t="shared" si="21"/>
        <v>0</v>
      </c>
      <c r="F96" s="35">
        <f t="shared" si="21"/>
        <v>0</v>
      </c>
      <c r="G96" s="35">
        <f t="shared" si="4"/>
        <v>0</v>
      </c>
    </row>
    <row r="97" spans="1:7" x14ac:dyDescent="0.25">
      <c r="A97" s="2" t="s">
        <v>126</v>
      </c>
      <c r="B97" s="2" t="s">
        <v>43</v>
      </c>
      <c r="C97" s="35">
        <f>C73/C100</f>
        <v>0</v>
      </c>
      <c r="D97" s="35">
        <f t="shared" ref="D97:F97" si="22">D73/D100</f>
        <v>0</v>
      </c>
      <c r="E97" s="35">
        <f t="shared" si="22"/>
        <v>0</v>
      </c>
      <c r="F97" s="35">
        <f t="shared" si="22"/>
        <v>0</v>
      </c>
      <c r="G97" s="35">
        <f t="shared" si="4"/>
        <v>0</v>
      </c>
    </row>
    <row r="98" spans="1:7" x14ac:dyDescent="0.25">
      <c r="A98" s="2" t="s">
        <v>127</v>
      </c>
      <c r="B98" s="2" t="s">
        <v>44</v>
      </c>
      <c r="C98" s="35">
        <f>C74/C100</f>
        <v>0.7</v>
      </c>
      <c r="D98" s="35">
        <f t="shared" ref="D98:F98" si="23">D74/D100</f>
        <v>0.7</v>
      </c>
      <c r="E98" s="35">
        <f t="shared" si="23"/>
        <v>0.7</v>
      </c>
      <c r="F98" s="35">
        <f t="shared" si="23"/>
        <v>0.7</v>
      </c>
      <c r="G98" s="35">
        <f t="shared" si="4"/>
        <v>0.7</v>
      </c>
    </row>
    <row r="99" spans="1:7" x14ac:dyDescent="0.25">
      <c r="A99" s="2"/>
      <c r="B99" s="2" t="s">
        <v>143</v>
      </c>
      <c r="C99" s="35">
        <f>SUM(C89:C98)-C94</f>
        <v>1</v>
      </c>
      <c r="D99" s="35">
        <f t="shared" ref="D99:F99" si="24">SUM(D89:D98)-D94</f>
        <v>1</v>
      </c>
      <c r="E99" s="35">
        <f t="shared" si="24"/>
        <v>1</v>
      </c>
      <c r="F99" s="35">
        <f t="shared" si="24"/>
        <v>1</v>
      </c>
      <c r="G99" s="35"/>
    </row>
    <row r="100" spans="1:7" x14ac:dyDescent="0.25">
      <c r="A100" s="2"/>
      <c r="B100" s="2" t="s">
        <v>143</v>
      </c>
      <c r="C100" s="28">
        <f>C66+C68+C69+C71+C72+C73+C74+C59+C60</f>
        <v>10</v>
      </c>
      <c r="D100" s="28">
        <f t="shared" ref="D100:F100" si="25">D66+D68+D69+D71+D72+D73+D74+D59+D60</f>
        <v>10</v>
      </c>
      <c r="E100" s="28">
        <f t="shared" si="25"/>
        <v>10</v>
      </c>
      <c r="F100" s="28">
        <f t="shared" si="25"/>
        <v>10</v>
      </c>
      <c r="G100" s="28">
        <f t="shared" si="4"/>
        <v>10</v>
      </c>
    </row>
    <row r="101" spans="1:7" x14ac:dyDescent="0.25">
      <c r="A101" s="2"/>
      <c r="B101" s="2"/>
      <c r="C101" s="20"/>
      <c r="D101" s="20"/>
      <c r="E101" s="20"/>
      <c r="F101" s="21"/>
      <c r="G101" s="20"/>
    </row>
    <row r="102" spans="1:7" x14ac:dyDescent="0.25">
      <c r="A102" s="2" t="s">
        <v>128</v>
      </c>
      <c r="B102" s="2" t="s">
        <v>3</v>
      </c>
      <c r="C102" s="28">
        <f>C59</f>
        <v>1</v>
      </c>
      <c r="D102" s="28">
        <f t="shared" ref="D102:F102" si="26">D59</f>
        <v>1</v>
      </c>
      <c r="E102" s="28">
        <f t="shared" si="26"/>
        <v>1</v>
      </c>
      <c r="F102" s="28">
        <f t="shared" si="26"/>
        <v>1</v>
      </c>
      <c r="G102" s="28">
        <f t="shared" ref="G102:G112" si="27">(C102+D102+E102+F102)/4</f>
        <v>1</v>
      </c>
    </row>
    <row r="103" spans="1:7" x14ac:dyDescent="0.25">
      <c r="A103" s="2" t="s">
        <v>129</v>
      </c>
      <c r="B103" s="2" t="s">
        <v>2</v>
      </c>
      <c r="C103" s="28">
        <f>C60</f>
        <v>1</v>
      </c>
      <c r="D103" s="28">
        <f t="shared" ref="D103:F103" si="28">D60</f>
        <v>1</v>
      </c>
      <c r="E103" s="28">
        <f t="shared" si="28"/>
        <v>1</v>
      </c>
      <c r="F103" s="28">
        <f t="shared" si="28"/>
        <v>1</v>
      </c>
      <c r="G103" s="28">
        <f t="shared" si="27"/>
        <v>1</v>
      </c>
    </row>
    <row r="104" spans="1:7" x14ac:dyDescent="0.25">
      <c r="A104" s="2" t="s">
        <v>130</v>
      </c>
      <c r="B104" s="2" t="s">
        <v>41</v>
      </c>
      <c r="C104" s="28">
        <f>C91*C58</f>
        <v>0</v>
      </c>
      <c r="D104" s="28">
        <f t="shared" ref="D104:F104" si="29">D91*D58</f>
        <v>0</v>
      </c>
      <c r="E104" s="28">
        <f t="shared" si="29"/>
        <v>0</v>
      </c>
      <c r="F104" s="28">
        <f t="shared" si="29"/>
        <v>0</v>
      </c>
      <c r="G104" s="28">
        <f t="shared" si="27"/>
        <v>0</v>
      </c>
    </row>
    <row r="105" spans="1:7" x14ac:dyDescent="0.25">
      <c r="A105" s="2" t="s">
        <v>131</v>
      </c>
      <c r="B105" s="2" t="s">
        <v>40</v>
      </c>
      <c r="C105" s="28">
        <f>C92*C58</f>
        <v>0</v>
      </c>
      <c r="D105" s="28">
        <f t="shared" ref="D105:F105" si="30">D92*D58</f>
        <v>0</v>
      </c>
      <c r="E105" s="28">
        <f t="shared" si="30"/>
        <v>0</v>
      </c>
      <c r="F105" s="28">
        <f t="shared" si="30"/>
        <v>0</v>
      </c>
      <c r="G105" s="28">
        <f t="shared" si="27"/>
        <v>0</v>
      </c>
    </row>
    <row r="106" spans="1:7" x14ac:dyDescent="0.25">
      <c r="A106" s="2" t="s">
        <v>132</v>
      </c>
      <c r="B106" s="2" t="s">
        <v>0</v>
      </c>
      <c r="C106" s="28">
        <f>C93*C58</f>
        <v>1</v>
      </c>
      <c r="D106" s="28">
        <f t="shared" ref="D106:F106" si="31">D93*D58</f>
        <v>1</v>
      </c>
      <c r="E106" s="28">
        <f t="shared" si="31"/>
        <v>1</v>
      </c>
      <c r="F106" s="28">
        <f t="shared" si="31"/>
        <v>1</v>
      </c>
      <c r="G106" s="28">
        <f t="shared" si="27"/>
        <v>1</v>
      </c>
    </row>
    <row r="107" spans="1:7" x14ac:dyDescent="0.25">
      <c r="A107" s="2" t="s">
        <v>133</v>
      </c>
      <c r="B107" s="2" t="s">
        <v>158</v>
      </c>
      <c r="C107" s="28">
        <f>C106*C94</f>
        <v>0</v>
      </c>
      <c r="D107" s="28">
        <f t="shared" ref="D107:F107" si="32">D106*D94</f>
        <v>0</v>
      </c>
      <c r="E107" s="28">
        <f t="shared" si="32"/>
        <v>0</v>
      </c>
      <c r="F107" s="28">
        <f t="shared" si="32"/>
        <v>0</v>
      </c>
      <c r="G107" s="28">
        <f t="shared" si="27"/>
        <v>0</v>
      </c>
    </row>
    <row r="108" spans="1:7" x14ac:dyDescent="0.25">
      <c r="A108" s="2" t="s">
        <v>134</v>
      </c>
      <c r="B108" s="2" t="s">
        <v>42</v>
      </c>
      <c r="C108" s="28">
        <f>C95*C58</f>
        <v>0</v>
      </c>
      <c r="D108" s="28">
        <f t="shared" ref="D108:F108" si="33">D95*D58</f>
        <v>0</v>
      </c>
      <c r="E108" s="28">
        <f t="shared" si="33"/>
        <v>0</v>
      </c>
      <c r="F108" s="28">
        <f t="shared" si="33"/>
        <v>0</v>
      </c>
      <c r="G108" s="28">
        <f t="shared" si="27"/>
        <v>0</v>
      </c>
    </row>
    <row r="109" spans="1:7" x14ac:dyDescent="0.25">
      <c r="A109" s="2" t="s">
        <v>135</v>
      </c>
      <c r="B109" s="2" t="s">
        <v>1</v>
      </c>
      <c r="C109" s="28">
        <f>C96*C58</f>
        <v>0</v>
      </c>
      <c r="D109" s="28">
        <f t="shared" ref="D109:F109" si="34">D96*D58</f>
        <v>0</v>
      </c>
      <c r="E109" s="28">
        <f t="shared" si="34"/>
        <v>0</v>
      </c>
      <c r="F109" s="28">
        <f t="shared" si="34"/>
        <v>0</v>
      </c>
      <c r="G109" s="28">
        <f t="shared" si="27"/>
        <v>0</v>
      </c>
    </row>
    <row r="110" spans="1:7" x14ac:dyDescent="0.25">
      <c r="A110" s="2" t="s">
        <v>136</v>
      </c>
      <c r="B110" s="2" t="s">
        <v>43</v>
      </c>
      <c r="C110" s="28">
        <f>C97*C58</f>
        <v>0</v>
      </c>
      <c r="D110" s="28">
        <f t="shared" ref="D110:F110" si="35">D97*D58</f>
        <v>0</v>
      </c>
      <c r="E110" s="28">
        <f t="shared" si="35"/>
        <v>0</v>
      </c>
      <c r="F110" s="28">
        <f t="shared" si="35"/>
        <v>0</v>
      </c>
      <c r="G110" s="28">
        <f t="shared" si="27"/>
        <v>0</v>
      </c>
    </row>
    <row r="111" spans="1:7" x14ac:dyDescent="0.25">
      <c r="A111" s="2" t="s">
        <v>137</v>
      </c>
      <c r="B111" s="2" t="s">
        <v>44</v>
      </c>
      <c r="C111" s="28">
        <f>C98*C58</f>
        <v>7</v>
      </c>
      <c r="D111" s="28">
        <f t="shared" ref="D111:F111" si="36">D98*D58</f>
        <v>7</v>
      </c>
      <c r="E111" s="28">
        <f t="shared" si="36"/>
        <v>7</v>
      </c>
      <c r="F111" s="28">
        <f t="shared" si="36"/>
        <v>7</v>
      </c>
      <c r="G111" s="28">
        <f t="shared" si="27"/>
        <v>7</v>
      </c>
    </row>
    <row r="112" spans="1:7" x14ac:dyDescent="0.25">
      <c r="A112" s="2"/>
      <c r="B112" s="2" t="s">
        <v>143</v>
      </c>
      <c r="C112" s="28">
        <f>SUM(C102:C111)-C108</f>
        <v>10</v>
      </c>
      <c r="D112" s="28">
        <f t="shared" ref="D112:F112" si="37">SUM(D102:D111)</f>
        <v>10</v>
      </c>
      <c r="E112" s="28">
        <f t="shared" si="37"/>
        <v>10</v>
      </c>
      <c r="F112" s="28">
        <f t="shared" si="37"/>
        <v>10</v>
      </c>
      <c r="G112" s="28">
        <f t="shared" si="27"/>
        <v>10</v>
      </c>
    </row>
    <row r="113" spans="1:7" x14ac:dyDescent="0.25">
      <c r="A113" s="2"/>
      <c r="B113" s="2"/>
      <c r="C113" s="2"/>
      <c r="D113" s="2"/>
      <c r="E113" s="2"/>
      <c r="F113" s="5"/>
      <c r="G113" s="3"/>
    </row>
    <row r="114" spans="1:7" x14ac:dyDescent="0.25">
      <c r="A114" s="2" t="s">
        <v>138</v>
      </c>
      <c r="B114" s="2" t="s">
        <v>103</v>
      </c>
      <c r="C114" s="24">
        <f>0.5*(C49-C50)+0.3*(C104+C110)+C106-C107+0.5*C105</f>
        <v>1</v>
      </c>
      <c r="D114" s="24">
        <f t="shared" ref="D114:F114" si="38">0.5*(D49-D50)+0.3*(D104+D110)+D106-D107+0.5*D105</f>
        <v>1</v>
      </c>
      <c r="E114" s="24">
        <f t="shared" si="38"/>
        <v>1</v>
      </c>
      <c r="F114" s="24">
        <f t="shared" si="38"/>
        <v>1</v>
      </c>
      <c r="G114" s="24">
        <f t="shared" si="4"/>
        <v>1</v>
      </c>
    </row>
    <row r="115" spans="1:7" x14ac:dyDescent="0.25">
      <c r="A115" s="2" t="s">
        <v>139</v>
      </c>
      <c r="B115" s="2" t="s">
        <v>104</v>
      </c>
      <c r="C115" s="24">
        <f>0.5*(C49-C50)+0.7*(C104+C110)+C108+C109+0.5*C105</f>
        <v>0</v>
      </c>
      <c r="D115" s="24">
        <f t="shared" ref="D115:F115" si="39">0.5*(D49-D50)+0.7*(D104+D110)+D108+D109+0.5*D105</f>
        <v>0</v>
      </c>
      <c r="E115" s="24">
        <f t="shared" si="39"/>
        <v>0</v>
      </c>
      <c r="F115" s="24">
        <f t="shared" si="39"/>
        <v>0</v>
      </c>
      <c r="G115" s="24">
        <f t="shared" si="4"/>
        <v>0</v>
      </c>
    </row>
    <row r="116" spans="1:7" x14ac:dyDescent="0.25">
      <c r="A116" s="2" t="s">
        <v>140</v>
      </c>
      <c r="B116" s="2" t="s">
        <v>105</v>
      </c>
      <c r="C116" s="24">
        <f>C47+C48+C50+0.5*C51+C107</f>
        <v>0</v>
      </c>
      <c r="D116" s="24">
        <f t="shared" ref="D116:F116" si="40">D47+D48+D50+0.5*D51+D107</f>
        <v>0</v>
      </c>
      <c r="E116" s="24">
        <f t="shared" si="40"/>
        <v>0</v>
      </c>
      <c r="F116" s="24">
        <f t="shared" si="40"/>
        <v>0</v>
      </c>
      <c r="G116" s="24">
        <f t="shared" si="4"/>
        <v>0</v>
      </c>
    </row>
    <row r="117" spans="1:7" x14ac:dyDescent="0.25">
      <c r="A117" s="2" t="s">
        <v>144</v>
      </c>
      <c r="B117" s="2" t="s">
        <v>106</v>
      </c>
      <c r="C117" s="29">
        <f>0.5*C51+C59+C60+C111</f>
        <v>9</v>
      </c>
      <c r="D117" s="29">
        <f t="shared" ref="D117:F117" si="41">0.5*D51+D59+D60+D111</f>
        <v>9</v>
      </c>
      <c r="E117" s="29">
        <f t="shared" si="41"/>
        <v>9</v>
      </c>
      <c r="F117" s="29">
        <f t="shared" si="41"/>
        <v>9</v>
      </c>
      <c r="G117" s="24">
        <f t="shared" si="4"/>
        <v>9</v>
      </c>
    </row>
    <row r="118" spans="1:7" x14ac:dyDescent="0.25">
      <c r="A118" s="2"/>
      <c r="B118" s="2"/>
      <c r="C118" s="2"/>
      <c r="D118" s="2"/>
      <c r="E118" s="2"/>
      <c r="F118" s="5"/>
      <c r="G118" s="3"/>
    </row>
    <row r="119" spans="1:7" x14ac:dyDescent="0.25">
      <c r="A119" s="2" t="s">
        <v>145</v>
      </c>
      <c r="B119" s="2" t="s">
        <v>5</v>
      </c>
      <c r="C119" s="4">
        <f>C33</f>
        <v>0</v>
      </c>
      <c r="D119" s="4">
        <f t="shared" ref="D119:F119" si="42">D33</f>
        <v>0</v>
      </c>
      <c r="E119" s="4">
        <f t="shared" si="42"/>
        <v>0</v>
      </c>
      <c r="F119" s="4">
        <f t="shared" si="42"/>
        <v>0</v>
      </c>
      <c r="G119" s="4">
        <f t="shared" si="4"/>
        <v>0</v>
      </c>
    </row>
    <row r="120" spans="1:7" x14ac:dyDescent="0.25">
      <c r="A120" s="2" t="s">
        <v>146</v>
      </c>
      <c r="B120" s="2" t="s">
        <v>107</v>
      </c>
      <c r="C120" s="4">
        <f>C34</f>
        <v>0</v>
      </c>
      <c r="D120" s="4">
        <f t="shared" ref="D120:F120" si="43">D34</f>
        <v>0</v>
      </c>
      <c r="E120" s="4">
        <f t="shared" si="43"/>
        <v>0</v>
      </c>
      <c r="F120" s="4">
        <f t="shared" si="43"/>
        <v>0</v>
      </c>
      <c r="G120" s="4">
        <f t="shared" si="4"/>
        <v>0</v>
      </c>
    </row>
    <row r="121" spans="1:7" x14ac:dyDescent="0.25">
      <c r="A121" s="2" t="s">
        <v>147</v>
      </c>
      <c r="B121" s="2" t="s">
        <v>4</v>
      </c>
      <c r="C121" s="4">
        <f>C35</f>
        <v>0</v>
      </c>
      <c r="D121" s="4">
        <f t="shared" ref="D121:F121" si="44">D35</f>
        <v>0</v>
      </c>
      <c r="E121" s="4">
        <f t="shared" si="44"/>
        <v>0</v>
      </c>
      <c r="F121" s="4">
        <f t="shared" si="44"/>
        <v>0</v>
      </c>
      <c r="G121" s="4">
        <f t="shared" si="4"/>
        <v>0</v>
      </c>
    </row>
    <row r="122" spans="1:7" x14ac:dyDescent="0.25">
      <c r="A122" s="2" t="s">
        <v>148</v>
      </c>
      <c r="B122" s="2" t="s">
        <v>108</v>
      </c>
      <c r="C122" s="4">
        <f>C120-C121</f>
        <v>0</v>
      </c>
      <c r="D122" s="4">
        <f t="shared" ref="D122:F122" si="45">D120-D121</f>
        <v>0</v>
      </c>
      <c r="E122" s="4">
        <f t="shared" si="45"/>
        <v>0</v>
      </c>
      <c r="F122" s="4">
        <f t="shared" si="45"/>
        <v>0</v>
      </c>
      <c r="G122" s="4">
        <f t="shared" si="4"/>
        <v>0</v>
      </c>
    </row>
    <row r="123" spans="1:7" x14ac:dyDescent="0.25">
      <c r="A123" s="2"/>
      <c r="B123" s="2"/>
      <c r="C123" s="2"/>
      <c r="D123" s="2"/>
      <c r="E123" s="2"/>
      <c r="F123" s="5"/>
      <c r="G123" s="3"/>
    </row>
    <row r="124" spans="1:7" x14ac:dyDescent="0.25">
      <c r="A124" s="2"/>
      <c r="B124" s="2"/>
      <c r="C124" s="2"/>
      <c r="D124" s="2"/>
      <c r="E124" s="2"/>
      <c r="F124" s="5"/>
      <c r="G124" s="3"/>
    </row>
    <row r="125" spans="1:7" x14ac:dyDescent="0.25">
      <c r="A125" s="2" t="s">
        <v>149</v>
      </c>
      <c r="B125" s="2" t="s">
        <v>89</v>
      </c>
      <c r="C125" s="24">
        <f>C82/C25</f>
        <v>0</v>
      </c>
      <c r="D125" s="24">
        <f t="shared" ref="D125:F125" si="46">D82/D25</f>
        <v>0</v>
      </c>
      <c r="E125" s="24">
        <f t="shared" si="46"/>
        <v>0</v>
      </c>
      <c r="F125" s="24">
        <f t="shared" si="46"/>
        <v>0</v>
      </c>
      <c r="G125" s="24">
        <f t="shared" si="4"/>
        <v>0</v>
      </c>
    </row>
    <row r="126" spans="1:7" x14ac:dyDescent="0.25">
      <c r="A126" s="2" t="s">
        <v>150</v>
      </c>
      <c r="B126" s="2" t="s">
        <v>95</v>
      </c>
      <c r="C126" s="24">
        <f>C58/C25</f>
        <v>10</v>
      </c>
      <c r="D126" s="24">
        <f t="shared" ref="D126:F126" si="47">D58/D25</f>
        <v>10</v>
      </c>
      <c r="E126" s="24">
        <f t="shared" si="47"/>
        <v>10</v>
      </c>
      <c r="F126" s="24">
        <f t="shared" si="47"/>
        <v>10</v>
      </c>
      <c r="G126" s="24">
        <f t="shared" si="4"/>
        <v>10</v>
      </c>
    </row>
    <row r="127" spans="1:7" x14ac:dyDescent="0.25">
      <c r="A127" s="2" t="s">
        <v>151</v>
      </c>
      <c r="B127" s="2" t="s">
        <v>90</v>
      </c>
      <c r="C127" s="24">
        <f>C106/C25</f>
        <v>1</v>
      </c>
      <c r="D127" s="24">
        <f t="shared" ref="D127:F127" si="48">D106/D25</f>
        <v>1</v>
      </c>
      <c r="E127" s="24">
        <f t="shared" si="48"/>
        <v>1</v>
      </c>
      <c r="F127" s="24">
        <f t="shared" si="48"/>
        <v>1</v>
      </c>
      <c r="G127" s="24">
        <f t="shared" si="4"/>
        <v>1</v>
      </c>
    </row>
    <row r="128" spans="1:7" x14ac:dyDescent="0.25">
      <c r="A128" s="2" t="s">
        <v>152</v>
      </c>
      <c r="B128" s="2" t="s">
        <v>91</v>
      </c>
      <c r="C128" s="24">
        <f>C127+C125</f>
        <v>1</v>
      </c>
      <c r="D128" s="24">
        <f t="shared" ref="D128:F128" si="49">D127+D125</f>
        <v>1</v>
      </c>
      <c r="E128" s="24">
        <f t="shared" si="49"/>
        <v>1</v>
      </c>
      <c r="F128" s="24">
        <f t="shared" si="49"/>
        <v>1</v>
      </c>
      <c r="G128" s="24">
        <f t="shared" si="4"/>
        <v>1</v>
      </c>
    </row>
    <row r="129" spans="1:7" x14ac:dyDescent="0.25">
      <c r="A129" s="2" t="s">
        <v>153</v>
      </c>
      <c r="B129" s="2" t="s">
        <v>92</v>
      </c>
      <c r="C129" s="24">
        <f>(C112-C102-C103-C106)/C25</f>
        <v>7</v>
      </c>
      <c r="D129" s="24">
        <f t="shared" ref="D129:F129" si="50">(D112-D102-D103-D106)/D25</f>
        <v>7</v>
      </c>
      <c r="E129" s="24">
        <f t="shared" si="50"/>
        <v>7</v>
      </c>
      <c r="F129" s="24">
        <f t="shared" si="50"/>
        <v>7</v>
      </c>
      <c r="G129" s="24">
        <f t="shared" si="4"/>
        <v>7</v>
      </c>
    </row>
    <row r="130" spans="1:7" x14ac:dyDescent="0.25">
      <c r="A130" s="2" t="s">
        <v>159</v>
      </c>
      <c r="B130" s="2" t="s">
        <v>93</v>
      </c>
      <c r="C130" s="30">
        <f>C121*100/C25</f>
        <v>0</v>
      </c>
      <c r="D130" s="30">
        <f t="shared" ref="D130:F130" si="51">D121*100/D25</f>
        <v>0</v>
      </c>
      <c r="E130" s="30">
        <f t="shared" si="51"/>
        <v>0</v>
      </c>
      <c r="F130" s="30">
        <f t="shared" si="51"/>
        <v>0</v>
      </c>
      <c r="G130" s="30">
        <f t="shared" si="4"/>
        <v>0</v>
      </c>
    </row>
    <row r="131" spans="1:7" x14ac:dyDescent="0.25">
      <c r="A131" s="2" t="s">
        <v>160</v>
      </c>
      <c r="B131" s="2" t="s">
        <v>94</v>
      </c>
      <c r="C131" s="30">
        <f>C122*100/C25</f>
        <v>0</v>
      </c>
      <c r="D131" s="30">
        <f t="shared" ref="D131:F131" si="52">D122*100/D25</f>
        <v>0</v>
      </c>
      <c r="E131" s="30">
        <f t="shared" si="52"/>
        <v>0</v>
      </c>
      <c r="F131" s="30">
        <f t="shared" si="52"/>
        <v>0</v>
      </c>
      <c r="G131" s="30">
        <f t="shared" si="4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Idrrim_2</cp:lastModifiedBy>
  <dcterms:created xsi:type="dcterms:W3CDTF">2016-04-16T13:04:49Z</dcterms:created>
  <dcterms:modified xsi:type="dcterms:W3CDTF">2017-03-09T15:45:51Z</dcterms:modified>
</cp:coreProperties>
</file>